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K:\00 CRISIS\Año 2025\Efecto crisis 2º trim Año 2025\"/>
    </mc:Choice>
  </mc:AlternateContent>
  <xr:revisionPtr revIDLastSave="0" documentId="13_ncr:1_{B936EB26-F334-4B32-B648-BFCD19A92792}" xr6:coauthVersionLast="47" xr6:coauthVersionMax="47" xr10:uidLastSave="{00000000-0000-0000-0000-000000000000}"/>
  <bookViews>
    <workbookView xWindow="-120" yWindow="-120" windowWidth="29040" windowHeight="15720" xr2:uid="{365477F0-BC10-4C96-8B31-993ABC2C2BDC}"/>
  </bookViews>
  <sheets>
    <sheet name="Inicio" sheetId="5" r:id="rId1"/>
    <sheet name="Fuente" sheetId="6" r:id="rId2"/>
    <sheet name="Definiciones" sheetId="7" r:id="rId3"/>
    <sheet name="Sentencias Nacional" sheetId="4" r:id="rId4"/>
    <sheet name="Sentencias TSJ" sheetId="2" r:id="rId5"/>
    <sheet name="Sentencias TSJ %" sheetId="3" r:id="rId6"/>
    <sheet name="Decretos" sheetId="1" r:id="rId7"/>
    <sheet name="Evol sent. y decret.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20" i="8" l="1"/>
  <c r="G619" i="8"/>
  <c r="G618" i="8"/>
  <c r="G617" i="8"/>
  <c r="G616" i="8"/>
  <c r="G615" i="8"/>
  <c r="G614" i="8"/>
  <c r="G613" i="8"/>
  <c r="G612" i="8"/>
  <c r="G611" i="8"/>
  <c r="G610" i="8"/>
  <c r="G609" i="8"/>
  <c r="G608" i="8"/>
  <c r="G607" i="8"/>
  <c r="G606" i="8"/>
  <c r="G605" i="8"/>
  <c r="G604" i="8"/>
  <c r="G603" i="8"/>
  <c r="E620" i="8"/>
  <c r="E619" i="8"/>
  <c r="E618" i="8"/>
  <c r="E617" i="8"/>
  <c r="E616" i="8"/>
  <c r="E615" i="8"/>
  <c r="E614" i="8"/>
  <c r="E613" i="8"/>
  <c r="E612" i="8"/>
  <c r="E611" i="8"/>
  <c r="E610" i="8"/>
  <c r="E609" i="8"/>
  <c r="E608" i="8"/>
  <c r="E607" i="8"/>
  <c r="E606" i="8"/>
  <c r="E605" i="8"/>
  <c r="E604" i="8"/>
  <c r="E603" i="8"/>
  <c r="C620" i="8"/>
  <c r="C619" i="8"/>
  <c r="C618" i="8"/>
  <c r="C617" i="8"/>
  <c r="C616" i="8"/>
  <c r="C615" i="8"/>
  <c r="C614" i="8"/>
  <c r="C613" i="8"/>
  <c r="C612" i="8"/>
  <c r="C611" i="8"/>
  <c r="C610" i="8"/>
  <c r="C609" i="8"/>
  <c r="C608" i="8"/>
  <c r="C607" i="8"/>
  <c r="C606" i="8"/>
  <c r="C605" i="8"/>
  <c r="C604" i="8"/>
  <c r="C603" i="8"/>
  <c r="E544" i="8" l="1"/>
  <c r="E545" i="8"/>
  <c r="E546" i="8"/>
  <c r="E547" i="8"/>
  <c r="E548" i="8"/>
  <c r="E549" i="8"/>
  <c r="E550" i="8"/>
  <c r="E570" i="8" s="1"/>
  <c r="E551" i="8"/>
  <c r="E552" i="8"/>
  <c r="E553" i="8"/>
  <c r="E573" i="8" s="1"/>
  <c r="E554" i="8"/>
  <c r="E555" i="8"/>
  <c r="E556" i="8"/>
  <c r="E557" i="8"/>
  <c r="E558" i="8"/>
  <c r="E578" i="8" s="1"/>
  <c r="E559" i="8"/>
  <c r="E579" i="8" s="1"/>
  <c r="E560" i="8"/>
  <c r="E543" i="8"/>
  <c r="E563" i="8" s="1"/>
  <c r="D544" i="8"/>
  <c r="D545" i="8"/>
  <c r="D546" i="8"/>
  <c r="D547" i="8"/>
  <c r="E567" i="8" s="1"/>
  <c r="D548" i="8"/>
  <c r="D549" i="8"/>
  <c r="D550" i="8"/>
  <c r="D551" i="8"/>
  <c r="D552" i="8"/>
  <c r="D553" i="8"/>
  <c r="D554" i="8"/>
  <c r="D555" i="8"/>
  <c r="E575" i="8" s="1"/>
  <c r="D556" i="8"/>
  <c r="D557" i="8"/>
  <c r="D558" i="8"/>
  <c r="D559" i="8"/>
  <c r="D560" i="8"/>
  <c r="D543" i="8"/>
  <c r="C544" i="8"/>
  <c r="C545" i="8"/>
  <c r="C546" i="8"/>
  <c r="C547" i="8"/>
  <c r="G547" i="8" s="1"/>
  <c r="C548" i="8"/>
  <c r="G548" i="8" s="1"/>
  <c r="C549" i="8"/>
  <c r="G549" i="8" s="1"/>
  <c r="C550" i="8"/>
  <c r="C551" i="8"/>
  <c r="C552" i="8"/>
  <c r="C553" i="8"/>
  <c r="C554" i="8"/>
  <c r="C555" i="8"/>
  <c r="G555" i="8" s="1"/>
  <c r="C556" i="8"/>
  <c r="G556" i="8" s="1"/>
  <c r="C557" i="8"/>
  <c r="G557" i="8" s="1"/>
  <c r="C558" i="8"/>
  <c r="C559" i="8"/>
  <c r="C560" i="8"/>
  <c r="C543" i="8"/>
  <c r="B544" i="8"/>
  <c r="C564" i="8" s="1"/>
  <c r="B545" i="8"/>
  <c r="F545" i="8" s="1"/>
  <c r="B546" i="8"/>
  <c r="F546" i="8" s="1"/>
  <c r="B547" i="8"/>
  <c r="F547" i="8" s="1"/>
  <c r="B548" i="8"/>
  <c r="B549" i="8"/>
  <c r="B550" i="8"/>
  <c r="B551" i="8"/>
  <c r="C571" i="8" s="1"/>
  <c r="B552" i="8"/>
  <c r="C572" i="8" s="1"/>
  <c r="B553" i="8"/>
  <c r="F553" i="8" s="1"/>
  <c r="B554" i="8"/>
  <c r="F554" i="8" s="1"/>
  <c r="B555" i="8"/>
  <c r="F555" i="8" s="1"/>
  <c r="B556" i="8"/>
  <c r="B557" i="8"/>
  <c r="B558" i="8"/>
  <c r="B559" i="8"/>
  <c r="C579" i="8" s="1"/>
  <c r="B560" i="8"/>
  <c r="B543" i="8"/>
  <c r="F543" i="8" s="1"/>
  <c r="B56" i="2"/>
  <c r="C56" i="2"/>
  <c r="D56" i="2"/>
  <c r="E56" i="2"/>
  <c r="F56" i="2"/>
  <c r="G56" i="2"/>
  <c r="H56" i="2"/>
  <c r="I56" i="2"/>
  <c r="J56" i="2"/>
  <c r="K56" i="2"/>
  <c r="L56" i="2"/>
  <c r="M56" i="2"/>
  <c r="B57" i="2"/>
  <c r="C57" i="2"/>
  <c r="D57" i="2"/>
  <c r="E57" i="2"/>
  <c r="F57" i="2"/>
  <c r="G57" i="2"/>
  <c r="H57" i="2"/>
  <c r="I57" i="2"/>
  <c r="J57" i="2"/>
  <c r="K57" i="2"/>
  <c r="L57" i="2"/>
  <c r="M57" i="2"/>
  <c r="B58" i="2"/>
  <c r="C58" i="2"/>
  <c r="D58" i="2"/>
  <c r="E58" i="2"/>
  <c r="F58" i="2"/>
  <c r="G58" i="2"/>
  <c r="H58" i="2"/>
  <c r="I58" i="2"/>
  <c r="J58" i="2"/>
  <c r="K58" i="2"/>
  <c r="L58" i="2"/>
  <c r="M58" i="2"/>
  <c r="B59" i="2"/>
  <c r="C59" i="2"/>
  <c r="D59" i="2"/>
  <c r="E59" i="2"/>
  <c r="F59" i="2"/>
  <c r="G59" i="2"/>
  <c r="H59" i="2"/>
  <c r="I59" i="2"/>
  <c r="J59" i="2"/>
  <c r="K59" i="2"/>
  <c r="L59" i="2"/>
  <c r="M59" i="2"/>
  <c r="B60" i="2"/>
  <c r="C60" i="2"/>
  <c r="D60" i="2"/>
  <c r="E60" i="2"/>
  <c r="F60" i="2"/>
  <c r="G60" i="2"/>
  <c r="H60" i="2"/>
  <c r="I60" i="2"/>
  <c r="J60" i="2"/>
  <c r="K60" i="2"/>
  <c r="L60" i="2"/>
  <c r="M60" i="2"/>
  <c r="B61" i="2"/>
  <c r="C61" i="2"/>
  <c r="D61" i="2"/>
  <c r="E61" i="2"/>
  <c r="F61" i="2"/>
  <c r="G61" i="2"/>
  <c r="H61" i="2"/>
  <c r="I61" i="2"/>
  <c r="J61" i="2"/>
  <c r="K61" i="2"/>
  <c r="L61" i="2"/>
  <c r="M61" i="2"/>
  <c r="B62" i="2"/>
  <c r="C62" i="2"/>
  <c r="D62" i="2"/>
  <c r="E62" i="2"/>
  <c r="F62" i="2"/>
  <c r="G62" i="2"/>
  <c r="H62" i="2"/>
  <c r="I62" i="2"/>
  <c r="J62" i="2"/>
  <c r="K62" i="2"/>
  <c r="L62" i="2"/>
  <c r="M62" i="2"/>
  <c r="B63" i="2"/>
  <c r="C63" i="2"/>
  <c r="D63" i="2"/>
  <c r="E63" i="2"/>
  <c r="F63" i="2"/>
  <c r="G63" i="2"/>
  <c r="H63" i="2"/>
  <c r="I63" i="2"/>
  <c r="J63" i="2"/>
  <c r="K63" i="2"/>
  <c r="L63" i="2"/>
  <c r="M63" i="2"/>
  <c r="B64" i="2"/>
  <c r="C64" i="2"/>
  <c r="D64" i="2"/>
  <c r="E64" i="2"/>
  <c r="F64" i="2"/>
  <c r="G64" i="2"/>
  <c r="H64" i="2"/>
  <c r="I64" i="2"/>
  <c r="J64" i="2"/>
  <c r="K64" i="2"/>
  <c r="L64" i="2"/>
  <c r="M64" i="2"/>
  <c r="B65" i="2"/>
  <c r="C65" i="2"/>
  <c r="D65" i="2"/>
  <c r="E65" i="2"/>
  <c r="F65" i="2"/>
  <c r="G65" i="2"/>
  <c r="H65" i="2"/>
  <c r="I65" i="2"/>
  <c r="J65" i="2"/>
  <c r="K65" i="2"/>
  <c r="L65" i="2"/>
  <c r="M65" i="2"/>
  <c r="B66" i="2"/>
  <c r="C66" i="2"/>
  <c r="D66" i="2"/>
  <c r="E66" i="2"/>
  <c r="F66" i="2"/>
  <c r="G66" i="2"/>
  <c r="H66" i="2"/>
  <c r="I66" i="2"/>
  <c r="J66" i="2"/>
  <c r="K66" i="2"/>
  <c r="L66" i="2"/>
  <c r="M66" i="2"/>
  <c r="B67" i="2"/>
  <c r="C67" i="2"/>
  <c r="D67" i="2"/>
  <c r="E67" i="2"/>
  <c r="F67" i="2"/>
  <c r="G67" i="2"/>
  <c r="H67" i="2"/>
  <c r="I67" i="2"/>
  <c r="J67" i="2"/>
  <c r="K67" i="2"/>
  <c r="L67" i="2"/>
  <c r="M67" i="2"/>
  <c r="B68" i="2"/>
  <c r="C68" i="2"/>
  <c r="D68" i="2"/>
  <c r="E68" i="2"/>
  <c r="F68" i="2"/>
  <c r="G68" i="2"/>
  <c r="H68" i="2"/>
  <c r="I68" i="2"/>
  <c r="J68" i="2"/>
  <c r="K68" i="2"/>
  <c r="L68" i="2"/>
  <c r="M68" i="2"/>
  <c r="B69" i="2"/>
  <c r="C69" i="2"/>
  <c r="D69" i="2"/>
  <c r="E69" i="2"/>
  <c r="F69" i="2"/>
  <c r="G69" i="2"/>
  <c r="H69" i="2"/>
  <c r="I69" i="2"/>
  <c r="J69" i="2"/>
  <c r="K69" i="2"/>
  <c r="L69" i="2"/>
  <c r="M69" i="2"/>
  <c r="B70" i="2"/>
  <c r="C70" i="2"/>
  <c r="D70" i="2"/>
  <c r="E70" i="2"/>
  <c r="F70" i="2"/>
  <c r="G70" i="2"/>
  <c r="H70" i="2"/>
  <c r="I70" i="2"/>
  <c r="J70" i="2"/>
  <c r="K70" i="2"/>
  <c r="L70" i="2"/>
  <c r="M70" i="2"/>
  <c r="B71" i="2"/>
  <c r="C71" i="2"/>
  <c r="D71" i="2"/>
  <c r="E71" i="2"/>
  <c r="F71" i="2"/>
  <c r="G71" i="2"/>
  <c r="H71" i="2"/>
  <c r="I71" i="2"/>
  <c r="J71" i="2"/>
  <c r="K71" i="2"/>
  <c r="L71" i="2"/>
  <c r="M71" i="2"/>
  <c r="B72" i="2"/>
  <c r="C72" i="2"/>
  <c r="D72" i="2"/>
  <c r="E72" i="2"/>
  <c r="F72" i="2"/>
  <c r="G72" i="2"/>
  <c r="H72" i="2"/>
  <c r="I72" i="2"/>
  <c r="J72" i="2"/>
  <c r="K72" i="2"/>
  <c r="L72" i="2"/>
  <c r="M72" i="2"/>
  <c r="C55" i="2"/>
  <c r="D55" i="2"/>
  <c r="E55" i="2"/>
  <c r="F55" i="2"/>
  <c r="G55" i="2"/>
  <c r="H55" i="2"/>
  <c r="I55" i="2"/>
  <c r="J55" i="2"/>
  <c r="K55" i="2"/>
  <c r="L55" i="2"/>
  <c r="M55" i="2"/>
  <c r="B55" i="2"/>
  <c r="E571" i="8" l="1"/>
  <c r="E565" i="8"/>
  <c r="E580" i="8"/>
  <c r="E572" i="8"/>
  <c r="E564" i="8"/>
  <c r="F560" i="8"/>
  <c r="G568" i="8"/>
  <c r="C574" i="8"/>
  <c r="C566" i="8"/>
  <c r="C569" i="8"/>
  <c r="C563" i="8"/>
  <c r="G553" i="8"/>
  <c r="G573" i="8" s="1"/>
  <c r="G545" i="8"/>
  <c r="E577" i="8"/>
  <c r="E569" i="8"/>
  <c r="C580" i="8"/>
  <c r="F558" i="8"/>
  <c r="F550" i="8"/>
  <c r="G560" i="8"/>
  <c r="G552" i="8"/>
  <c r="G544" i="8"/>
  <c r="E576" i="8"/>
  <c r="E568" i="8"/>
  <c r="F557" i="8"/>
  <c r="G577" i="8" s="1"/>
  <c r="F549" i="8"/>
  <c r="G559" i="8"/>
  <c r="G551" i="8"/>
  <c r="C576" i="8"/>
  <c r="F548" i="8"/>
  <c r="C578" i="8"/>
  <c r="G550" i="8"/>
  <c r="G570" i="8" s="1"/>
  <c r="E574" i="8"/>
  <c r="E566" i="8"/>
  <c r="G569" i="8"/>
  <c r="C577" i="8"/>
  <c r="G567" i="8"/>
  <c r="G575" i="8"/>
  <c r="G565" i="8"/>
  <c r="F556" i="8"/>
  <c r="G576" i="8" s="1"/>
  <c r="C568" i="8"/>
  <c r="C567" i="8"/>
  <c r="F552" i="8"/>
  <c r="F544" i="8"/>
  <c r="G564" i="8" s="1"/>
  <c r="G554" i="8"/>
  <c r="G574" i="8" s="1"/>
  <c r="G546" i="8"/>
  <c r="G566" i="8" s="1"/>
  <c r="C573" i="8"/>
  <c r="C565" i="8"/>
  <c r="G558" i="8"/>
  <c r="G578" i="8" s="1"/>
  <c r="C575" i="8"/>
  <c r="F559" i="8"/>
  <c r="F551" i="8"/>
  <c r="G543" i="8"/>
  <c r="G563" i="8" s="1"/>
  <c r="C570" i="8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G580" i="8" l="1"/>
  <c r="G571" i="8"/>
  <c r="G579" i="8"/>
  <c r="G572" i="8"/>
  <c r="Q25" i="1"/>
  <c r="N10" i="2"/>
  <c r="P10" i="2" s="1"/>
  <c r="N21" i="2" l="1"/>
  <c r="P21" i="2" s="1"/>
  <c r="N13" i="2"/>
  <c r="P13" i="2" s="1"/>
  <c r="N24" i="2"/>
  <c r="P24" i="2" s="1"/>
  <c r="N23" i="2"/>
  <c r="P23" i="2" s="1"/>
  <c r="N20" i="2"/>
  <c r="P20" i="2" s="1"/>
  <c r="N12" i="2"/>
  <c r="P12" i="2" s="1"/>
  <c r="N18" i="2"/>
  <c r="P18" i="2" s="1"/>
  <c r="N17" i="2"/>
  <c r="P17" i="2" s="1"/>
  <c r="N11" i="2"/>
  <c r="P11" i="2" s="1"/>
  <c r="N9" i="2"/>
  <c r="P9" i="2" s="1"/>
  <c r="N8" i="2"/>
  <c r="N19" i="2"/>
  <c r="P19" i="2" s="1"/>
  <c r="N15" i="2"/>
  <c r="P15" i="2" s="1"/>
  <c r="N14" i="2"/>
  <c r="P14" i="2" s="1"/>
  <c r="N22" i="2"/>
  <c r="P22" i="2" s="1"/>
  <c r="N16" i="2"/>
  <c r="P16" i="2" s="1"/>
  <c r="R9" i="1"/>
  <c r="R10" i="1"/>
  <c r="R11" i="1"/>
  <c r="R12" i="1"/>
  <c r="R13" i="1"/>
  <c r="R14" i="1"/>
  <c r="R15" i="1"/>
  <c r="R16" i="1"/>
  <c r="R17" i="1"/>
  <c r="R18" i="1"/>
  <c r="R20" i="1"/>
  <c r="R21" i="1"/>
  <c r="R22" i="1"/>
  <c r="R23" i="1"/>
  <c r="R24" i="1"/>
  <c r="R8" i="1"/>
  <c r="B21" i="4"/>
  <c r="R19" i="1" l="1"/>
  <c r="R25" i="1" s="1"/>
  <c r="P8" i="2"/>
  <c r="P25" i="2" s="1"/>
  <c r="N25" i="2"/>
  <c r="K32" i="3"/>
  <c r="L32" i="3"/>
  <c r="M32" i="3"/>
  <c r="K33" i="3"/>
  <c r="L33" i="3"/>
  <c r="M33" i="3"/>
  <c r="K34" i="3"/>
  <c r="L34" i="3"/>
  <c r="M34" i="3"/>
  <c r="K35" i="3"/>
  <c r="L35" i="3"/>
  <c r="M35" i="3"/>
  <c r="K36" i="3"/>
  <c r="L36" i="3"/>
  <c r="M36" i="3"/>
  <c r="K37" i="3"/>
  <c r="L37" i="3"/>
  <c r="M37" i="3"/>
  <c r="K38" i="3"/>
  <c r="L38" i="3"/>
  <c r="M38" i="3"/>
  <c r="K39" i="3"/>
  <c r="L39" i="3"/>
  <c r="M39" i="3"/>
  <c r="K40" i="3"/>
  <c r="L40" i="3"/>
  <c r="M40" i="3"/>
  <c r="K41" i="3"/>
  <c r="L41" i="3"/>
  <c r="M41" i="3"/>
  <c r="K42" i="3"/>
  <c r="L42" i="3"/>
  <c r="M42" i="3"/>
  <c r="K43" i="3"/>
  <c r="L43" i="3"/>
  <c r="M43" i="3"/>
  <c r="K44" i="3"/>
  <c r="L44" i="3"/>
  <c r="M44" i="3"/>
  <c r="K45" i="3"/>
  <c r="L45" i="3"/>
  <c r="M45" i="3"/>
  <c r="K46" i="3"/>
  <c r="L46" i="3"/>
  <c r="M46" i="3"/>
  <c r="K47" i="3"/>
  <c r="L47" i="3"/>
  <c r="M47" i="3"/>
  <c r="K48" i="3"/>
  <c r="L48" i="3"/>
  <c r="M48" i="3"/>
  <c r="L31" i="3"/>
  <c r="M31" i="3"/>
  <c r="K31" i="3"/>
  <c r="K9" i="3"/>
  <c r="L9" i="3"/>
  <c r="M9" i="3"/>
  <c r="K10" i="3"/>
  <c r="L10" i="3"/>
  <c r="M10" i="3"/>
  <c r="K11" i="3"/>
  <c r="L11" i="3"/>
  <c r="M11" i="3"/>
  <c r="K12" i="3"/>
  <c r="L12" i="3"/>
  <c r="M12" i="3"/>
  <c r="K13" i="3"/>
  <c r="L13" i="3"/>
  <c r="M13" i="3"/>
  <c r="K14" i="3"/>
  <c r="L14" i="3"/>
  <c r="M14" i="3"/>
  <c r="K15" i="3"/>
  <c r="L15" i="3"/>
  <c r="M15" i="3"/>
  <c r="K16" i="3"/>
  <c r="L16" i="3"/>
  <c r="M16" i="3"/>
  <c r="K17" i="3"/>
  <c r="L17" i="3"/>
  <c r="M17" i="3"/>
  <c r="K18" i="3"/>
  <c r="L18" i="3"/>
  <c r="M18" i="3"/>
  <c r="K19" i="3"/>
  <c r="L19" i="3"/>
  <c r="M19" i="3"/>
  <c r="K20" i="3"/>
  <c r="L20" i="3"/>
  <c r="M20" i="3"/>
  <c r="K21" i="3"/>
  <c r="L21" i="3"/>
  <c r="M21" i="3"/>
  <c r="K22" i="3"/>
  <c r="L22" i="3"/>
  <c r="M22" i="3"/>
  <c r="K23" i="3"/>
  <c r="L23" i="3"/>
  <c r="M23" i="3"/>
  <c r="K24" i="3"/>
  <c r="L24" i="3"/>
  <c r="M24" i="3"/>
  <c r="K25" i="3"/>
  <c r="L25" i="3"/>
  <c r="M25" i="3"/>
  <c r="L8" i="3"/>
  <c r="M8" i="3"/>
  <c r="K8" i="3"/>
  <c r="H32" i="3"/>
  <c r="I32" i="3"/>
  <c r="J32" i="3"/>
  <c r="H33" i="3"/>
  <c r="I33" i="3"/>
  <c r="J33" i="3"/>
  <c r="H34" i="3"/>
  <c r="I34" i="3"/>
  <c r="J34" i="3"/>
  <c r="H35" i="3"/>
  <c r="I35" i="3"/>
  <c r="J35" i="3"/>
  <c r="H36" i="3"/>
  <c r="I36" i="3"/>
  <c r="J36" i="3"/>
  <c r="H37" i="3"/>
  <c r="I37" i="3"/>
  <c r="J37" i="3"/>
  <c r="H38" i="3"/>
  <c r="I38" i="3"/>
  <c r="J38" i="3"/>
  <c r="H39" i="3"/>
  <c r="I39" i="3"/>
  <c r="J39" i="3"/>
  <c r="H40" i="3"/>
  <c r="I40" i="3"/>
  <c r="J40" i="3"/>
  <c r="H41" i="3"/>
  <c r="I41" i="3"/>
  <c r="J41" i="3"/>
  <c r="H42" i="3"/>
  <c r="I42" i="3"/>
  <c r="J42" i="3"/>
  <c r="H43" i="3"/>
  <c r="I43" i="3"/>
  <c r="J43" i="3"/>
  <c r="H44" i="3"/>
  <c r="I44" i="3"/>
  <c r="J44" i="3"/>
  <c r="H45" i="3"/>
  <c r="I45" i="3"/>
  <c r="J45" i="3"/>
  <c r="H46" i="3"/>
  <c r="I46" i="3"/>
  <c r="J46" i="3"/>
  <c r="H47" i="3"/>
  <c r="I47" i="3"/>
  <c r="J47" i="3"/>
  <c r="H48" i="3"/>
  <c r="I48" i="3"/>
  <c r="J48" i="3"/>
  <c r="I31" i="3"/>
  <c r="J31" i="3"/>
  <c r="H31" i="3"/>
  <c r="H9" i="3"/>
  <c r="I9" i="3"/>
  <c r="J9" i="3"/>
  <c r="H10" i="3"/>
  <c r="I10" i="3"/>
  <c r="J10" i="3"/>
  <c r="H11" i="3"/>
  <c r="I11" i="3"/>
  <c r="J11" i="3"/>
  <c r="H12" i="3"/>
  <c r="I12" i="3"/>
  <c r="J12" i="3"/>
  <c r="H13" i="3"/>
  <c r="I13" i="3"/>
  <c r="J13" i="3"/>
  <c r="H14" i="3"/>
  <c r="I14" i="3"/>
  <c r="J14" i="3"/>
  <c r="H15" i="3"/>
  <c r="I15" i="3"/>
  <c r="J15" i="3"/>
  <c r="H16" i="3"/>
  <c r="I16" i="3"/>
  <c r="J16" i="3"/>
  <c r="H17" i="3"/>
  <c r="I17" i="3"/>
  <c r="J17" i="3"/>
  <c r="H18" i="3"/>
  <c r="I18" i="3"/>
  <c r="J18" i="3"/>
  <c r="H19" i="3"/>
  <c r="I19" i="3"/>
  <c r="J19" i="3"/>
  <c r="H20" i="3"/>
  <c r="I20" i="3"/>
  <c r="J20" i="3"/>
  <c r="H21" i="3"/>
  <c r="I21" i="3"/>
  <c r="J21" i="3"/>
  <c r="H22" i="3"/>
  <c r="I22" i="3"/>
  <c r="J22" i="3"/>
  <c r="H23" i="3"/>
  <c r="I23" i="3"/>
  <c r="J23" i="3"/>
  <c r="H24" i="3"/>
  <c r="I24" i="3"/>
  <c r="J24" i="3"/>
  <c r="H25" i="3"/>
  <c r="I25" i="3"/>
  <c r="J25" i="3"/>
  <c r="I8" i="3"/>
  <c r="J8" i="3"/>
  <c r="H8" i="3"/>
  <c r="E32" i="3"/>
  <c r="F32" i="3"/>
  <c r="G32" i="3"/>
  <c r="E33" i="3"/>
  <c r="F33" i="3"/>
  <c r="G33" i="3"/>
  <c r="E34" i="3"/>
  <c r="F34" i="3"/>
  <c r="G34" i="3"/>
  <c r="E35" i="3"/>
  <c r="F35" i="3"/>
  <c r="G35" i="3"/>
  <c r="E36" i="3"/>
  <c r="F36" i="3"/>
  <c r="G36" i="3"/>
  <c r="E37" i="3"/>
  <c r="F37" i="3"/>
  <c r="G37" i="3"/>
  <c r="E38" i="3"/>
  <c r="F38" i="3"/>
  <c r="G38" i="3"/>
  <c r="E39" i="3"/>
  <c r="F39" i="3"/>
  <c r="G39" i="3"/>
  <c r="E40" i="3"/>
  <c r="F40" i="3"/>
  <c r="G40" i="3"/>
  <c r="E41" i="3"/>
  <c r="F41" i="3"/>
  <c r="G41" i="3"/>
  <c r="E42" i="3"/>
  <c r="F42" i="3"/>
  <c r="G42" i="3"/>
  <c r="E43" i="3"/>
  <c r="F43" i="3"/>
  <c r="G43" i="3"/>
  <c r="E44" i="3"/>
  <c r="F44" i="3"/>
  <c r="G44" i="3"/>
  <c r="E45" i="3"/>
  <c r="F45" i="3"/>
  <c r="G45" i="3"/>
  <c r="E46" i="3"/>
  <c r="F46" i="3"/>
  <c r="G46" i="3"/>
  <c r="E47" i="3"/>
  <c r="F47" i="3"/>
  <c r="G47" i="3"/>
  <c r="E48" i="3"/>
  <c r="F48" i="3"/>
  <c r="G48" i="3"/>
  <c r="F31" i="3"/>
  <c r="G31" i="3"/>
  <c r="E31" i="3"/>
  <c r="E9" i="3"/>
  <c r="F9" i="3"/>
  <c r="G9" i="3"/>
  <c r="E10" i="3"/>
  <c r="F10" i="3"/>
  <c r="G10" i="3"/>
  <c r="E11" i="3"/>
  <c r="F11" i="3"/>
  <c r="G11" i="3"/>
  <c r="E12" i="3"/>
  <c r="F12" i="3"/>
  <c r="G12" i="3"/>
  <c r="E13" i="3"/>
  <c r="F13" i="3"/>
  <c r="G13" i="3"/>
  <c r="E14" i="3"/>
  <c r="F14" i="3"/>
  <c r="G14" i="3"/>
  <c r="E15" i="3"/>
  <c r="F15" i="3"/>
  <c r="G15" i="3"/>
  <c r="E16" i="3"/>
  <c r="F16" i="3"/>
  <c r="G16" i="3"/>
  <c r="E17" i="3"/>
  <c r="F17" i="3"/>
  <c r="G17" i="3"/>
  <c r="E18" i="3"/>
  <c r="F18" i="3"/>
  <c r="G18" i="3"/>
  <c r="E19" i="3"/>
  <c r="F19" i="3"/>
  <c r="G19" i="3"/>
  <c r="E20" i="3"/>
  <c r="F20" i="3"/>
  <c r="G20" i="3"/>
  <c r="E21" i="3"/>
  <c r="F21" i="3"/>
  <c r="G21" i="3"/>
  <c r="E22" i="3"/>
  <c r="F22" i="3"/>
  <c r="G22" i="3"/>
  <c r="E23" i="3"/>
  <c r="F23" i="3"/>
  <c r="G23" i="3"/>
  <c r="E24" i="3"/>
  <c r="F24" i="3"/>
  <c r="G24" i="3"/>
  <c r="E25" i="3"/>
  <c r="F25" i="3"/>
  <c r="G25" i="3"/>
  <c r="F8" i="3"/>
  <c r="G8" i="3"/>
  <c r="E8" i="3"/>
  <c r="B32" i="3"/>
  <c r="C32" i="3"/>
  <c r="D32" i="3"/>
  <c r="B33" i="3"/>
  <c r="C33" i="3"/>
  <c r="D33" i="3"/>
  <c r="B34" i="3"/>
  <c r="C34" i="3"/>
  <c r="D34" i="3"/>
  <c r="B35" i="3"/>
  <c r="C35" i="3"/>
  <c r="D35" i="3"/>
  <c r="B36" i="3"/>
  <c r="C36" i="3"/>
  <c r="D36" i="3"/>
  <c r="B37" i="3"/>
  <c r="C37" i="3"/>
  <c r="D37" i="3"/>
  <c r="B38" i="3"/>
  <c r="C38" i="3"/>
  <c r="D38" i="3"/>
  <c r="B39" i="3"/>
  <c r="C39" i="3"/>
  <c r="D39" i="3"/>
  <c r="B40" i="3"/>
  <c r="C40" i="3"/>
  <c r="D40" i="3"/>
  <c r="B41" i="3"/>
  <c r="C41" i="3"/>
  <c r="D41" i="3"/>
  <c r="B42" i="3"/>
  <c r="C42" i="3"/>
  <c r="D42" i="3"/>
  <c r="B43" i="3"/>
  <c r="C43" i="3"/>
  <c r="D43" i="3"/>
  <c r="B44" i="3"/>
  <c r="C44" i="3"/>
  <c r="D44" i="3"/>
  <c r="B45" i="3"/>
  <c r="C45" i="3"/>
  <c r="D45" i="3"/>
  <c r="B46" i="3"/>
  <c r="C46" i="3"/>
  <c r="D46" i="3"/>
  <c r="B47" i="3"/>
  <c r="C47" i="3"/>
  <c r="D47" i="3"/>
  <c r="B48" i="3"/>
  <c r="C48" i="3"/>
  <c r="D48" i="3"/>
  <c r="C31" i="3"/>
  <c r="D31" i="3"/>
  <c r="B31" i="3"/>
  <c r="B9" i="3"/>
  <c r="C9" i="3"/>
  <c r="D9" i="3"/>
  <c r="B10" i="3"/>
  <c r="C10" i="3"/>
  <c r="D10" i="3"/>
  <c r="B11" i="3"/>
  <c r="C11" i="3"/>
  <c r="D11" i="3"/>
  <c r="B12" i="3"/>
  <c r="C12" i="3"/>
  <c r="D12" i="3"/>
  <c r="B13" i="3"/>
  <c r="C13" i="3"/>
  <c r="D13" i="3"/>
  <c r="B14" i="3"/>
  <c r="C14" i="3"/>
  <c r="D14" i="3"/>
  <c r="B15" i="3"/>
  <c r="C15" i="3"/>
  <c r="D15" i="3"/>
  <c r="B16" i="3"/>
  <c r="C16" i="3"/>
  <c r="D16" i="3"/>
  <c r="B17" i="3"/>
  <c r="C17" i="3"/>
  <c r="D17" i="3"/>
  <c r="B18" i="3"/>
  <c r="C18" i="3"/>
  <c r="D18" i="3"/>
  <c r="B19" i="3"/>
  <c r="C19" i="3"/>
  <c r="D19" i="3"/>
  <c r="B20" i="3"/>
  <c r="C20" i="3"/>
  <c r="D20" i="3"/>
  <c r="B21" i="3"/>
  <c r="C21" i="3"/>
  <c r="D21" i="3"/>
  <c r="B22" i="3"/>
  <c r="C22" i="3"/>
  <c r="D22" i="3"/>
  <c r="B23" i="3"/>
  <c r="C23" i="3"/>
  <c r="D23" i="3"/>
  <c r="B24" i="3"/>
  <c r="C24" i="3"/>
  <c r="D24" i="3"/>
  <c r="B25" i="3"/>
  <c r="C25" i="3"/>
  <c r="D25" i="3"/>
  <c r="C8" i="3"/>
  <c r="D8" i="3"/>
  <c r="B8" i="3"/>
  <c r="E22" i="4"/>
  <c r="F22" i="4"/>
  <c r="G22" i="4"/>
  <c r="E23" i="4"/>
  <c r="F23" i="4"/>
  <c r="G23" i="4"/>
  <c r="E24" i="4"/>
  <c r="F24" i="4"/>
  <c r="G24" i="4"/>
  <c r="E25" i="4"/>
  <c r="F25" i="4"/>
  <c r="G25" i="4"/>
  <c r="E26" i="4"/>
  <c r="F26" i="4"/>
  <c r="G26" i="4"/>
  <c r="E27" i="4"/>
  <c r="F27" i="4"/>
  <c r="G27" i="4"/>
  <c r="E28" i="4"/>
  <c r="F28" i="4"/>
  <c r="G28" i="4"/>
  <c r="F21" i="4"/>
  <c r="G21" i="4"/>
  <c r="E21" i="4"/>
  <c r="E66" i="3" l="1"/>
  <c r="G65" i="3"/>
  <c r="G57" i="3"/>
  <c r="G68" i="3"/>
  <c r="G62" i="3"/>
  <c r="F71" i="3"/>
  <c r="F65" i="3"/>
  <c r="F59" i="3"/>
  <c r="F57" i="3"/>
  <c r="F55" i="3"/>
  <c r="E71" i="3"/>
  <c r="G69" i="3"/>
  <c r="G67" i="3"/>
  <c r="E65" i="3"/>
  <c r="E63" i="3"/>
  <c r="G61" i="3"/>
  <c r="G59" i="3"/>
  <c r="E57" i="3"/>
  <c r="E55" i="3"/>
  <c r="F67" i="3"/>
  <c r="F61" i="3"/>
  <c r="F62" i="3"/>
  <c r="F69" i="3"/>
  <c r="F63" i="3"/>
  <c r="G54" i="3"/>
  <c r="F68" i="3"/>
  <c r="G66" i="3"/>
  <c r="E62" i="3"/>
  <c r="G58" i="3"/>
  <c r="E58" i="3"/>
  <c r="K69" i="3"/>
  <c r="L69" i="3"/>
  <c r="M69" i="3"/>
  <c r="M65" i="3"/>
  <c r="K65" i="3"/>
  <c r="L65" i="3"/>
  <c r="K63" i="3"/>
  <c r="L63" i="3"/>
  <c r="M63" i="3"/>
  <c r="K61" i="3"/>
  <c r="M61" i="3"/>
  <c r="L61" i="3"/>
  <c r="K59" i="3"/>
  <c r="L59" i="3"/>
  <c r="M59" i="3"/>
  <c r="K55" i="3"/>
  <c r="L55" i="3"/>
  <c r="M55" i="3"/>
  <c r="K71" i="3"/>
  <c r="L71" i="3"/>
  <c r="M71" i="3"/>
  <c r="K67" i="3"/>
  <c r="L67" i="3"/>
  <c r="M67" i="3"/>
  <c r="M57" i="3"/>
  <c r="K57" i="3"/>
  <c r="L57" i="3"/>
  <c r="K70" i="3"/>
  <c r="M70" i="3"/>
  <c r="L70" i="3"/>
  <c r="L68" i="3"/>
  <c r="M68" i="3"/>
  <c r="K68" i="3"/>
  <c r="K66" i="3"/>
  <c r="L66" i="3"/>
  <c r="M66" i="3"/>
  <c r="L64" i="3"/>
  <c r="K64" i="3"/>
  <c r="M64" i="3"/>
  <c r="K62" i="3"/>
  <c r="M62" i="3"/>
  <c r="L62" i="3"/>
  <c r="L60" i="3"/>
  <c r="M60" i="3"/>
  <c r="K60" i="3"/>
  <c r="K58" i="3"/>
  <c r="L58" i="3"/>
  <c r="M58" i="3"/>
  <c r="K56" i="3"/>
  <c r="L56" i="3"/>
  <c r="M56" i="3"/>
  <c r="L54" i="3"/>
  <c r="M54" i="3"/>
  <c r="K54" i="3"/>
  <c r="I70" i="3"/>
  <c r="J70" i="3"/>
  <c r="H70" i="3"/>
  <c r="H68" i="3"/>
  <c r="I68" i="3"/>
  <c r="J68" i="3"/>
  <c r="H66" i="3"/>
  <c r="I66" i="3"/>
  <c r="J66" i="3"/>
  <c r="H64" i="3"/>
  <c r="I64" i="3"/>
  <c r="J64" i="3"/>
  <c r="I62" i="3"/>
  <c r="J62" i="3"/>
  <c r="H62" i="3"/>
  <c r="H60" i="3"/>
  <c r="I60" i="3"/>
  <c r="J60" i="3"/>
  <c r="H58" i="3"/>
  <c r="I58" i="3"/>
  <c r="J58" i="3"/>
  <c r="H56" i="3"/>
  <c r="I56" i="3"/>
  <c r="J56" i="3"/>
  <c r="I54" i="3"/>
  <c r="H54" i="3"/>
  <c r="J54" i="3"/>
  <c r="H71" i="3"/>
  <c r="I71" i="3"/>
  <c r="J71" i="3"/>
  <c r="H69" i="3"/>
  <c r="I69" i="3"/>
  <c r="J69" i="3"/>
  <c r="J67" i="3"/>
  <c r="H67" i="3"/>
  <c r="I67" i="3"/>
  <c r="H65" i="3"/>
  <c r="I65" i="3"/>
  <c r="J65" i="3"/>
  <c r="H63" i="3"/>
  <c r="I63" i="3"/>
  <c r="J63" i="3"/>
  <c r="H61" i="3"/>
  <c r="I61" i="3"/>
  <c r="J61" i="3"/>
  <c r="J59" i="3"/>
  <c r="H59" i="3"/>
  <c r="I59" i="3"/>
  <c r="H57" i="3"/>
  <c r="I57" i="3"/>
  <c r="J57" i="3"/>
  <c r="H55" i="3"/>
  <c r="I55" i="3"/>
  <c r="J55" i="3"/>
  <c r="E59" i="3"/>
  <c r="E67" i="3"/>
  <c r="G55" i="3"/>
  <c r="G63" i="3"/>
  <c r="G71" i="3"/>
  <c r="E68" i="3"/>
  <c r="F58" i="3"/>
  <c r="F66" i="3"/>
  <c r="E61" i="3"/>
  <c r="E69" i="3"/>
  <c r="E54" i="3"/>
  <c r="F54" i="3"/>
  <c r="B70" i="3"/>
  <c r="C70" i="3"/>
  <c r="D70" i="3"/>
  <c r="B68" i="3"/>
  <c r="C68" i="3"/>
  <c r="D68" i="3"/>
  <c r="C66" i="3"/>
  <c r="D66" i="3"/>
  <c r="B66" i="3"/>
  <c r="B64" i="3"/>
  <c r="C64" i="3"/>
  <c r="D64" i="3"/>
  <c r="B62" i="3"/>
  <c r="C62" i="3"/>
  <c r="D62" i="3"/>
  <c r="D60" i="3"/>
  <c r="B60" i="3"/>
  <c r="C60" i="3"/>
  <c r="C58" i="3"/>
  <c r="D58" i="3"/>
  <c r="B58" i="3"/>
  <c r="B56" i="3"/>
  <c r="C56" i="3"/>
  <c r="D56" i="3"/>
  <c r="C71" i="3"/>
  <c r="D71" i="3"/>
  <c r="B71" i="3"/>
  <c r="B69" i="3"/>
  <c r="C69" i="3"/>
  <c r="D69" i="3"/>
  <c r="B67" i="3"/>
  <c r="C67" i="3"/>
  <c r="D67" i="3"/>
  <c r="B65" i="3"/>
  <c r="C65" i="3"/>
  <c r="D65" i="3"/>
  <c r="D63" i="3"/>
  <c r="B63" i="3"/>
  <c r="C63" i="3"/>
  <c r="B61" i="3"/>
  <c r="C61" i="3"/>
  <c r="D61" i="3"/>
  <c r="B59" i="3"/>
  <c r="C59" i="3"/>
  <c r="D59" i="3"/>
  <c r="B57" i="3"/>
  <c r="C57" i="3"/>
  <c r="D57" i="3"/>
  <c r="B55" i="3"/>
  <c r="C55" i="3"/>
  <c r="D55" i="3"/>
  <c r="C54" i="3"/>
  <c r="D54" i="3"/>
  <c r="B54" i="3"/>
  <c r="J21" i="4"/>
  <c r="C21" i="4"/>
  <c r="D21" i="4"/>
  <c r="D28" i="4"/>
  <c r="B28" i="4"/>
  <c r="C28" i="4"/>
  <c r="B27" i="4"/>
  <c r="C27" i="4"/>
  <c r="D27" i="4"/>
  <c r="C23" i="4"/>
  <c r="D23" i="4"/>
  <c r="B23" i="4"/>
  <c r="B22" i="4"/>
  <c r="C22" i="4"/>
  <c r="D22" i="4"/>
  <c r="B26" i="4"/>
  <c r="C26" i="4"/>
  <c r="D26" i="4"/>
  <c r="B25" i="4"/>
  <c r="C25" i="4"/>
  <c r="D25" i="4"/>
  <c r="B24" i="4"/>
  <c r="C24" i="4"/>
  <c r="D24" i="4"/>
  <c r="I21" i="4" l="1"/>
  <c r="H22" i="4"/>
  <c r="J22" i="4"/>
  <c r="I22" i="4"/>
  <c r="J25" i="4"/>
  <c r="H25" i="4"/>
  <c r="I25" i="4"/>
  <c r="H24" i="4"/>
  <c r="J24" i="4"/>
  <c r="I24" i="4"/>
  <c r="H26" i="4"/>
  <c r="I26" i="4"/>
  <c r="J26" i="4"/>
  <c r="H23" i="4"/>
  <c r="I23" i="4"/>
  <c r="J23" i="4"/>
  <c r="H28" i="4"/>
  <c r="I28" i="4"/>
  <c r="J28" i="4"/>
  <c r="H21" i="4"/>
  <c r="I27" i="4"/>
  <c r="J27" i="4"/>
  <c r="H27" i="4"/>
</calcChain>
</file>

<file path=xl/sharedStrings.xml><?xml version="1.0" encoding="utf-8"?>
<sst xmlns="http://schemas.openxmlformats.org/spreadsheetml/2006/main" count="381" uniqueCount="83">
  <si>
    <t>Vivienda</t>
  </si>
  <si>
    <t>Uso distinto a vivienda</t>
  </si>
  <si>
    <t>Total</t>
  </si>
  <si>
    <t>Andalucía</t>
  </si>
  <si>
    <t>Aragón</t>
  </si>
  <si>
    <t>Asturias</t>
  </si>
  <si>
    <t>Illes Balears</t>
  </si>
  <si>
    <t>Canarias</t>
  </si>
  <si>
    <t>Cantabria</t>
  </si>
  <si>
    <t>Castilla y León</t>
  </si>
  <si>
    <t>Castilla-La Mancha</t>
  </si>
  <si>
    <t>Cataluña</t>
  </si>
  <si>
    <t>Extremadura</t>
  </si>
  <si>
    <t>Galicia</t>
  </si>
  <si>
    <t>Madrid</t>
  </si>
  <si>
    <t>Murcia</t>
  </si>
  <si>
    <t>Navarra</t>
  </si>
  <si>
    <t>País Vasco</t>
  </si>
  <si>
    <t>La Rioja</t>
  </si>
  <si>
    <t>Entrega de posesion</t>
  </si>
  <si>
    <t>Enervacion</t>
  </si>
  <si>
    <t>Archivo para ejecucion</t>
  </si>
  <si>
    <t>Otras causas</t>
  </si>
  <si>
    <t>TOTAL</t>
  </si>
  <si>
    <t>C. Valenciana</t>
  </si>
  <si>
    <t>parcialmente</t>
  </si>
  <si>
    <t>demanda</t>
  </si>
  <si>
    <t>Estimando la demanda totalmente</t>
  </si>
  <si>
    <t>Estimando la demanda parcialmente</t>
  </si>
  <si>
    <t>Desestimando la demanda</t>
  </si>
  <si>
    <t>Falta de pago de la renta  o de cantidades que se asimilan</t>
  </si>
  <si>
    <t>Denegacion de prorroga</t>
  </si>
  <si>
    <t xml:space="preserve">Otros    </t>
  </si>
  <si>
    <t>Acción principal ejercitada en la demanda</t>
  </si>
  <si>
    <t>Viviendas</t>
  </si>
  <si>
    <t xml:space="preserve">Estimando la demanda </t>
  </si>
  <si>
    <t>Falta de pago de la renta o de cantidades que se asimilan (incluido fianzas)</t>
  </si>
  <si>
    <t>Subarriendo o cesion inconsentidos</t>
  </si>
  <si>
    <t>Realizacion de actividades molestas, insalubres o peligrosas</t>
  </si>
  <si>
    <t>No uso como vivienda permanente</t>
  </si>
  <si>
    <t>Denegacion de proroga</t>
  </si>
  <si>
    <t>Otros</t>
  </si>
  <si>
    <t>Decretos según tipo, TSJ, vivienda u otro uso</t>
  </si>
  <si>
    <t>Sentencias según pronunciamiento, causa del litigio,TSJ, vivienda u otro uso</t>
  </si>
  <si>
    <t>Sentencias según pronunciamiento (porcentaje) , causa del litigio, TSJ, vivienda u otro uso</t>
  </si>
  <si>
    <t>Sentencias según pronunciamiento, causa del litigio, vivienda u otro uso</t>
  </si>
  <si>
    <t>Fuente</t>
  </si>
  <si>
    <t>i</t>
  </si>
  <si>
    <t>El juez acoge la totalidad de las pretensiones del demandantes</t>
  </si>
  <si>
    <t>El juez solo estima parte de las pretensiones del demandante</t>
  </si>
  <si>
    <t>En los decretos</t>
  </si>
  <si>
    <t>En las sentencias</t>
  </si>
  <si>
    <t>Realizacion de daños u obras no consentidas</t>
  </si>
  <si>
    <t>Se recogen por medio de dos cuadros incluidos en los boletines de los juzgados de primera instancia y primera instancia e instrucción dentro del bloque de resoluciones finales civiles</t>
  </si>
  <si>
    <t xml:space="preserve">Fuente:   </t>
  </si>
  <si>
    <t>Datos obtenidos en los boletines trimestrales recogidos por el CGPJ en los juzgados de primera instancia y primera instancia e instrucción</t>
  </si>
  <si>
    <t>Definiciones</t>
  </si>
  <si>
    <t>Si el demandado, en el plazo concedido no desaloja el inmueble, paga al actor la totalidad de lo adeudado o comparece para formular oposición a la demanda.</t>
  </si>
  <si>
    <t>Otras formas de terminación anticipada del proceso producidas una vez admitida a trámite la demanda, por ejemplo, desistimiento</t>
  </si>
  <si>
    <t>Si el demandado atendiere el requerimiento en cuanto al desalojo del inmueble sin formular oposición ni pagar la cantidad que se reclamase.</t>
  </si>
  <si>
    <t>Si, antes de la celebración de la vista, el arrendatario paga al actor o pone a su disposición en el tribunal o notarialmente el importe de las cantidades reclamadas en  la demanda y el de las que adeude en el momento de dicho pago enervador del desahucio.</t>
  </si>
  <si>
    <t>El juez desestima la totalidad de las pretensiones del demandante</t>
  </si>
  <si>
    <t>Sentencias</t>
  </si>
  <si>
    <t>Decretos</t>
  </si>
  <si>
    <t>Evolución del número de sentencias y decretos, por TSJ</t>
  </si>
  <si>
    <t>Otros    (*)</t>
  </si>
  <si>
    <t>(*) incluye Subarriendo o cesion inconsentidos, Realizacion de actividades molestas, insalubres o peligrosas, No uso como vivienda permanente, Realizacion de daños u obras no consentidas, y Otros</t>
  </si>
  <si>
    <t>Distinto a vivienda</t>
  </si>
  <si>
    <t>VIVIENDA. ESTIMAMDO DEMANDA TOTALMENTE</t>
  </si>
  <si>
    <t>VIVIENDA. ESTIMAMDO DEMANDA PARCIALMENTE</t>
  </si>
  <si>
    <t>VIVIENDA. DESESTIMANDO LA DEMANDA</t>
  </si>
  <si>
    <t>OTRO USO DISTINTO VIVIENDA. ESTIMAMDO DEMANDA TOTALMENTE</t>
  </si>
  <si>
    <t>OTRO USO DISTINTO VIVIENDA. ESTIMAMDO DEMANDA PARCIALMENTE</t>
  </si>
  <si>
    <t>OTRO USO DISTINTO VIVIENDA. DESESTIMANDO LA DEMANDA</t>
  </si>
  <si>
    <t>2024 V</t>
  </si>
  <si>
    <t>2025V</t>
  </si>
  <si>
    <t>2024 Nov</t>
  </si>
  <si>
    <t>2025NOv</t>
  </si>
  <si>
    <t>2024total</t>
  </si>
  <si>
    <t>2025total</t>
  </si>
  <si>
    <t>sentencias</t>
  </si>
  <si>
    <t>2025nov</t>
  </si>
  <si>
    <t>2025v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</si>
</sst>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.0"/>
    <numFmt numFmtId="166" formatCode="0.0"/>
  </numFmts>
  <fonts count="22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b/>
      <sz val="10"/>
      <color theme="0"/>
      <name val="Verdana"/>
      <family val="2"/>
    </font>
    <font>
      <b/>
      <sz val="10"/>
      <color theme="4"/>
      <name val="Verdana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Verdana"/>
      <family val="2"/>
    </font>
    <font>
      <b/>
      <sz val="11"/>
      <color theme="10"/>
      <name val="Verdana"/>
      <family val="2"/>
    </font>
    <font>
      <b/>
      <sz val="11"/>
      <color theme="3"/>
      <name val="Verdana"/>
      <family val="2"/>
    </font>
    <font>
      <b/>
      <sz val="18"/>
      <color rgb="FFFFFFFF"/>
      <name val="Calibri"/>
      <family val="2"/>
      <scheme val="minor"/>
    </font>
    <font>
      <sz val="11"/>
      <name val="Calibri"/>
      <family val="2"/>
      <scheme val="minor"/>
    </font>
    <font>
      <sz val="11"/>
      <color indexed="18"/>
      <name val="Calibri"/>
      <family val="2"/>
      <scheme val="minor"/>
    </font>
    <font>
      <b/>
      <sz val="12"/>
      <color theme="0"/>
      <name val="Verdana"/>
      <family val="2"/>
    </font>
    <font>
      <b/>
      <sz val="11"/>
      <name val="Verdana"/>
      <family val="2"/>
    </font>
    <font>
      <sz val="11"/>
      <color theme="1"/>
      <name val="Verdana"/>
      <family val="2"/>
    </font>
    <font>
      <sz val="11"/>
      <color rgb="FF00B0F0"/>
      <name val="Calibri"/>
      <family val="2"/>
      <scheme val="minor"/>
    </font>
    <font>
      <b/>
      <sz val="10"/>
      <color theme="1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theme="4" tint="0.79998168889431442"/>
      </bottom>
      <diagonal/>
    </border>
    <border>
      <left style="thick">
        <color theme="4"/>
      </left>
      <right style="medium">
        <color theme="0"/>
      </right>
      <top style="thick">
        <color theme="4"/>
      </top>
      <bottom style="thick">
        <color theme="4"/>
      </bottom>
      <diagonal/>
    </border>
    <border>
      <left/>
      <right style="thick">
        <color theme="4"/>
      </right>
      <top style="thick">
        <color theme="4"/>
      </top>
      <bottom style="thick">
        <color theme="4"/>
      </bottom>
      <diagonal/>
    </border>
    <border>
      <left style="thick">
        <color theme="4"/>
      </left>
      <right style="medium">
        <color theme="0"/>
      </right>
      <top/>
      <bottom style="thick">
        <color theme="4"/>
      </bottom>
      <diagonal/>
    </border>
    <border>
      <left/>
      <right style="thick">
        <color theme="4"/>
      </right>
      <top/>
      <bottom style="thick">
        <color theme="4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9" fontId="20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4" fillId="3" borderId="3" xfId="0" applyFont="1" applyFill="1" applyBorder="1" applyAlignment="1">
      <alignment horizontal="center" vertical="center" wrapText="1"/>
    </xf>
    <xf numFmtId="3" fontId="1" fillId="0" borderId="4" xfId="0" applyNumberFormat="1" applyFont="1" applyBorder="1" applyAlignment="1">
      <alignment vertical="center"/>
    </xf>
    <xf numFmtId="3" fontId="3" fillId="2" borderId="2" xfId="0" applyNumberFormat="1" applyFont="1" applyFill="1" applyBorder="1" applyAlignment="1" applyProtection="1">
      <alignment vertical="center"/>
      <protection locked="0"/>
    </xf>
    <xf numFmtId="164" fontId="3" fillId="2" borderId="2" xfId="0" applyNumberFormat="1" applyFont="1" applyFill="1" applyBorder="1" applyAlignment="1" applyProtection="1">
      <alignment vertical="center"/>
      <protection locked="0"/>
    </xf>
    <xf numFmtId="0" fontId="4" fillId="3" borderId="0" xfId="0" applyFont="1" applyFill="1" applyAlignment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7" fillId="0" borderId="0" xfId="0" applyFont="1"/>
    <xf numFmtId="0" fontId="8" fillId="0" borderId="0" xfId="1" applyFont="1"/>
    <xf numFmtId="0" fontId="9" fillId="0" borderId="0" xfId="0" applyFont="1"/>
    <xf numFmtId="0" fontId="10" fillId="0" borderId="0" xfId="0" applyFont="1"/>
    <xf numFmtId="3" fontId="1" fillId="0" borderId="0" xfId="0" applyNumberFormat="1" applyFont="1"/>
    <xf numFmtId="0" fontId="11" fillId="0" borderId="0" xfId="0" applyFont="1"/>
    <xf numFmtId="0" fontId="12" fillId="0" borderId="0" xfId="0" applyFont="1"/>
    <xf numFmtId="0" fontId="13" fillId="2" borderId="5" xfId="0" applyFont="1" applyFill="1" applyBorder="1" applyAlignment="1" applyProtection="1">
      <alignment vertical="center" wrapText="1"/>
      <protection locked="0"/>
    </xf>
    <xf numFmtId="0" fontId="1" fillId="0" borderId="6" xfId="0" applyFont="1" applyBorder="1" applyAlignment="1">
      <alignment vertical="center" wrapText="1"/>
    </xf>
    <xf numFmtId="0" fontId="13" fillId="2" borderId="7" xfId="0" applyFont="1" applyFill="1" applyBorder="1" applyAlignment="1" applyProtection="1">
      <alignment vertical="center" wrapText="1"/>
      <protection locked="0"/>
    </xf>
    <xf numFmtId="0" fontId="1" fillId="0" borderId="8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1" fillId="0" borderId="0" xfId="0" applyNumberFormat="1" applyFont="1"/>
    <xf numFmtId="164" fontId="1" fillId="0" borderId="0" xfId="0" applyNumberFormat="1" applyFont="1" applyAlignment="1">
      <alignment vertical="center"/>
    </xf>
    <xf numFmtId="3" fontId="0" fillId="0" borderId="0" xfId="0" applyNumberFormat="1"/>
    <xf numFmtId="164" fontId="0" fillId="0" borderId="0" xfId="0" applyNumberFormat="1"/>
    <xf numFmtId="165" fontId="1" fillId="0" borderId="4" xfId="0" applyNumberFormat="1" applyFont="1" applyBorder="1" applyAlignment="1">
      <alignment vertical="center"/>
    </xf>
    <xf numFmtId="166" fontId="0" fillId="0" borderId="0" xfId="0" applyNumberFormat="1"/>
    <xf numFmtId="164" fontId="15" fillId="0" borderId="0" xfId="0" applyNumberFormat="1" applyFont="1" applyAlignment="1">
      <alignment vertical="center"/>
    </xf>
    <xf numFmtId="0" fontId="0" fillId="4" borderId="0" xfId="0" applyFill="1"/>
    <xf numFmtId="0" fontId="16" fillId="4" borderId="0" xfId="0" applyFont="1" applyFill="1"/>
    <xf numFmtId="0" fontId="2" fillId="0" borderId="0" xfId="0" applyFont="1" applyAlignment="1" applyProtection="1">
      <alignment horizontal="left" vertical="center"/>
      <protection locked="0"/>
    </xf>
    <xf numFmtId="0" fontId="17" fillId="0" borderId="0" xfId="0" applyFont="1"/>
    <xf numFmtId="0" fontId="18" fillId="0" borderId="0" xfId="0" applyFont="1"/>
    <xf numFmtId="0" fontId="19" fillId="0" borderId="0" xfId="0" applyFont="1"/>
    <xf numFmtId="0" fontId="21" fillId="5" borderId="9" xfId="0" applyFont="1" applyFill="1" applyBorder="1"/>
    <xf numFmtId="0" fontId="2" fillId="0" borderId="0" xfId="0" applyFont="1" applyAlignment="1" applyProtection="1">
      <alignment horizontal="left" vertical="center" wrapText="1"/>
      <protection locked="0"/>
    </xf>
    <xf numFmtId="164" fontId="0" fillId="0" borderId="0" xfId="2" applyNumberFormat="1" applyFont="1"/>
    <xf numFmtId="0" fontId="4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/>
    <xf numFmtId="0" fontId="4" fillId="3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3">
    <cellStyle name="Hipervínculo" xfId="1" builtinId="8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>
                <a:latin typeface="Verdana" panose="020B0604030504040204" pitchFamily="34" charset="0"/>
                <a:ea typeface="Verdana" panose="020B0604030504040204" pitchFamily="34" charset="0"/>
              </a:rPr>
              <a:t>Número de sentencias en litigios por vivienda  por 100.000 habitantes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Número de sentencias en litigios por vivienda  por 100.000 habitantes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'Sentencias TSJ'!$A$8:$A$24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y León</c:v>
                </c:pt>
                <c:pt idx="7">
                  <c:v>Castilla-La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'Sentencias TSJ'!$P$8:$P$24</c:f>
              <c:numCache>
                <c:formatCode>0.0</c:formatCode>
                <c:ptCount val="17"/>
                <c:pt idx="0">
                  <c:v>6.0685459309376748</c:v>
                </c:pt>
                <c:pt idx="1">
                  <c:v>8.3159712683192666</c:v>
                </c:pt>
                <c:pt idx="2">
                  <c:v>5.9504446965669899</c:v>
                </c:pt>
                <c:pt idx="3">
                  <c:v>14.099275102786956</c:v>
                </c:pt>
                <c:pt idx="4">
                  <c:v>10.220358060649122</c:v>
                </c:pt>
                <c:pt idx="5">
                  <c:v>8.2909760340031546</c:v>
                </c:pt>
                <c:pt idx="6">
                  <c:v>4.8553665822697925</c:v>
                </c:pt>
                <c:pt idx="7">
                  <c:v>6.3700686636356556</c:v>
                </c:pt>
                <c:pt idx="8">
                  <c:v>13.786510477561489</c:v>
                </c:pt>
                <c:pt idx="9">
                  <c:v>8.6731194925457054</c:v>
                </c:pt>
                <c:pt idx="10">
                  <c:v>2.2809568614033586</c:v>
                </c:pt>
                <c:pt idx="11">
                  <c:v>4.9147766640491479</c:v>
                </c:pt>
                <c:pt idx="12">
                  <c:v>7.5642459705105312</c:v>
                </c:pt>
                <c:pt idx="13">
                  <c:v>5.5961452733875952</c:v>
                </c:pt>
                <c:pt idx="14">
                  <c:v>10.453767110681836</c:v>
                </c:pt>
                <c:pt idx="15">
                  <c:v>5.8746396738184803</c:v>
                </c:pt>
                <c:pt idx="16">
                  <c:v>4.0083991378858475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3E-4BF6-B9AD-0EE4524A4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5603584"/>
        <c:axId val="745607520"/>
      </c:barChart>
      <c:catAx>
        <c:axId val="745603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ES"/>
          </a:p>
        </c:txPr>
        <c:crossAx val="745607520"/>
        <c:crosses val="autoZero"/>
        <c:auto val="1"/>
        <c:lblAlgn val="ctr"/>
        <c:lblOffset val="100"/>
        <c:noMultiLvlLbl val="0"/>
      </c:catAx>
      <c:valAx>
        <c:axId val="745607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5603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r>
              <a:rPr lang="en-US"/>
              <a:t>Número de decretos por entrega de posesión o enervación de viviendas por 100.000 habitantes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Numero de decretos por entrega de posesión o enervacion por 100.000 habitantes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'Sentencias TSJ'!$A$8:$A$24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y León</c:v>
                </c:pt>
                <c:pt idx="7">
                  <c:v>Castilla-La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Decretos!$R$8:$R$24</c:f>
              <c:numCache>
                <c:formatCode>#,##0.0</c:formatCode>
                <c:ptCount val="17"/>
                <c:pt idx="0">
                  <c:v>1.6819190969639997</c:v>
                </c:pt>
                <c:pt idx="1">
                  <c:v>2.6729907648169076</c:v>
                </c:pt>
                <c:pt idx="2">
                  <c:v>3.7686149744924271</c:v>
                </c:pt>
                <c:pt idx="3">
                  <c:v>5.2669705843744383</c:v>
                </c:pt>
                <c:pt idx="4">
                  <c:v>3.1687573026466707</c:v>
                </c:pt>
                <c:pt idx="5">
                  <c:v>0.67681437012270651</c:v>
                </c:pt>
                <c:pt idx="6">
                  <c:v>1.2138416455674481</c:v>
                </c:pt>
                <c:pt idx="7">
                  <c:v>1.8539752080730636</c:v>
                </c:pt>
                <c:pt idx="8">
                  <c:v>3.1327327685712314</c:v>
                </c:pt>
                <c:pt idx="9">
                  <c:v>2.1916954225223493</c:v>
                </c:pt>
                <c:pt idx="10">
                  <c:v>1.900797384502799</c:v>
                </c:pt>
                <c:pt idx="11">
                  <c:v>1.884613608018846</c:v>
                </c:pt>
                <c:pt idx="12">
                  <c:v>2.5166758210157218</c:v>
                </c:pt>
                <c:pt idx="13">
                  <c:v>0.89029583894802655</c:v>
                </c:pt>
                <c:pt idx="14">
                  <c:v>2.6502508167925782</c:v>
                </c:pt>
                <c:pt idx="15">
                  <c:v>1.5247156405330404</c:v>
                </c:pt>
                <c:pt idx="16">
                  <c:v>4.933414323551812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33-44AC-ABD0-D83E66AAB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5603584"/>
        <c:axId val="745607520"/>
      </c:barChart>
      <c:catAx>
        <c:axId val="745603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ES"/>
          </a:p>
        </c:txPr>
        <c:crossAx val="745607520"/>
        <c:crosses val="autoZero"/>
        <c:auto val="1"/>
        <c:lblAlgn val="ctr"/>
        <c:lblOffset val="100"/>
        <c:noMultiLvlLbl val="0"/>
      </c:catAx>
      <c:valAx>
        <c:axId val="745607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5603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17</xdr:col>
      <xdr:colOff>714375</xdr:colOff>
      <xdr:row>8</xdr:row>
      <xdr:rowOff>76200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375C7BDE-C46C-4789-B4BC-0BDDEE1D4828}"/>
            </a:ext>
          </a:extLst>
        </xdr:cNvPr>
        <xdr:cNvSpPr/>
      </xdr:nvSpPr>
      <xdr:spPr>
        <a:xfrm>
          <a:off x="0" y="190500"/>
          <a:ext cx="13668375" cy="1409700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Resoluciones dictadas en procedimientos sobre arrendamientos urbanos</a:t>
          </a:r>
          <a:endParaRPr lang="es-ES" sz="12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endParaRPr lang="es-ES" sz="12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2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Secc. de estadística judicial</a:t>
          </a:r>
        </a:p>
      </xdr:txBody>
    </xdr:sp>
    <xdr:clientData/>
  </xdr:twoCellAnchor>
  <xdr:twoCellAnchor editAs="oneCell">
    <xdr:from>
      <xdr:col>0</xdr:col>
      <xdr:colOff>57150</xdr:colOff>
      <xdr:row>1</xdr:row>
      <xdr:rowOff>85725</xdr:rowOff>
    </xdr:from>
    <xdr:to>
      <xdr:col>1</xdr:col>
      <xdr:colOff>205414</xdr:colOff>
      <xdr:row>8</xdr:row>
      <xdr:rowOff>1</xdr:rowOff>
    </xdr:to>
    <xdr:pic>
      <xdr:nvPicPr>
        <xdr:cNvPr id="3" name="4 Imagen">
          <a:extLst>
            <a:ext uri="{FF2B5EF4-FFF2-40B4-BE49-F238E27FC236}">
              <a16:creationId xmlns:a16="http://schemas.microsoft.com/office/drawing/2014/main" id="{F7B651A1-5C0E-41C2-B231-8FEC30EEFEB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57150" y="276225"/>
          <a:ext cx="910264" cy="124777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0</xdr:col>
      <xdr:colOff>38100</xdr:colOff>
      <xdr:row>8</xdr:row>
      <xdr:rowOff>152400</xdr:rowOff>
    </xdr:from>
    <xdr:to>
      <xdr:col>18</xdr:col>
      <xdr:colOff>28575</xdr:colOff>
      <xdr:row>10</xdr:row>
      <xdr:rowOff>104775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FE65B465-0E0E-4C4F-9117-23F54577F976}"/>
            </a:ext>
          </a:extLst>
        </xdr:cNvPr>
        <xdr:cNvSpPr/>
      </xdr:nvSpPr>
      <xdr:spPr>
        <a:xfrm>
          <a:off x="38100" y="1676400"/>
          <a:ext cx="13706475" cy="3333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 baseline="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Segundo 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trimestre de 2025</a:t>
          </a: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0</xdr:rowOff>
    </xdr:from>
    <xdr:to>
      <xdr:col>10</xdr:col>
      <xdr:colOff>66676</xdr:colOff>
      <xdr:row>0</xdr:row>
      <xdr:rowOff>285749</xdr:rowOff>
    </xdr:to>
    <xdr:sp macro="" textlink="">
      <xdr:nvSpPr>
        <xdr:cNvPr id="2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6C9FD2-91D1-4357-89A5-E63D9EC64B76}"/>
            </a:ext>
          </a:extLst>
        </xdr:cNvPr>
        <xdr:cNvSpPr/>
      </xdr:nvSpPr>
      <xdr:spPr>
        <a:xfrm flipH="1">
          <a:off x="6858000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209550</xdr:rowOff>
    </xdr:from>
    <xdr:to>
      <xdr:col>5</xdr:col>
      <xdr:colOff>295275</xdr:colOff>
      <xdr:row>1</xdr:row>
      <xdr:rowOff>381000</xdr:rowOff>
    </xdr:to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98662706-6A2E-4645-9424-CCBBB2EC8A02}"/>
            </a:ext>
          </a:extLst>
        </xdr:cNvPr>
        <xdr:cNvSpPr/>
      </xdr:nvSpPr>
      <xdr:spPr>
        <a:xfrm>
          <a:off x="704850" y="209550"/>
          <a:ext cx="140493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definiciones</a:t>
          </a:r>
        </a:p>
      </xdr:txBody>
    </xdr:sp>
    <xdr:clientData/>
  </xdr:twoCellAnchor>
  <xdr:twoCellAnchor>
    <xdr:from>
      <xdr:col>6</xdr:col>
      <xdr:colOff>695325</xdr:colOff>
      <xdr:row>1</xdr:row>
      <xdr:rowOff>9525</xdr:rowOff>
    </xdr:from>
    <xdr:to>
      <xdr:col>8</xdr:col>
      <xdr:colOff>1</xdr:colOff>
      <xdr:row>1</xdr:row>
      <xdr:rowOff>295274</xdr:rowOff>
    </xdr:to>
    <xdr:sp macro="" textlink="">
      <xdr:nvSpPr>
        <xdr:cNvPr id="3" name="5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FD9482-9607-4085-8F3C-53790BCB2126}"/>
            </a:ext>
          </a:extLst>
        </xdr:cNvPr>
        <xdr:cNvSpPr/>
      </xdr:nvSpPr>
      <xdr:spPr>
        <a:xfrm flipH="1">
          <a:off x="15916275" y="25717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64077</xdr:rowOff>
    </xdr:from>
    <xdr:to>
      <xdr:col>13</xdr:col>
      <xdr:colOff>9525</xdr:colOff>
      <xdr:row>4</xdr:row>
      <xdr:rowOff>161925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83FF2252-6980-4F2E-9E7B-8601834FFF9D}"/>
            </a:ext>
          </a:extLst>
        </xdr:cNvPr>
        <xdr:cNvSpPr/>
      </xdr:nvSpPr>
      <xdr:spPr>
        <a:xfrm>
          <a:off x="0" y="254577"/>
          <a:ext cx="14135100" cy="669348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</a:t>
          </a:r>
        </a:p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Datos nacionales </a:t>
          </a:r>
        </a:p>
      </xdr:txBody>
    </xdr:sp>
    <xdr:clientData/>
  </xdr:twoCellAnchor>
  <xdr:twoCellAnchor>
    <xdr:from>
      <xdr:col>13</xdr:col>
      <xdr:colOff>0</xdr:colOff>
      <xdr:row>0</xdr:row>
      <xdr:rowOff>0</xdr:rowOff>
    </xdr:from>
    <xdr:to>
      <xdr:col>14</xdr:col>
      <xdr:colOff>66676</xdr:colOff>
      <xdr:row>1</xdr:row>
      <xdr:rowOff>95249</xdr:rowOff>
    </xdr:to>
    <xdr:sp macro="" textlink="">
      <xdr:nvSpPr>
        <xdr:cNvPr id="4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7CD739-3E42-440C-9CCA-53B561EB9685}"/>
            </a:ext>
          </a:extLst>
        </xdr:cNvPr>
        <xdr:cNvSpPr/>
      </xdr:nvSpPr>
      <xdr:spPr>
        <a:xfrm flipH="1">
          <a:off x="14287500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685799</xdr:colOff>
      <xdr:row>3</xdr:row>
      <xdr:rowOff>66675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CBD8BC64-D104-4948-A467-0F42C6A465AE}"/>
            </a:ext>
          </a:extLst>
        </xdr:cNvPr>
        <xdr:cNvSpPr/>
      </xdr:nvSpPr>
      <xdr:spPr>
        <a:xfrm>
          <a:off x="0" y="0"/>
          <a:ext cx="11191874" cy="6381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Datos por Tribunales Superiores de</a:t>
          </a:r>
          <a:r>
            <a:rPr lang="es-ES" sz="14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Justicia</a:t>
          </a:r>
          <a:endParaRPr lang="es-ES" sz="14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828676</xdr:colOff>
      <xdr:row>1</xdr:row>
      <xdr:rowOff>95249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E47F12-5CBE-4580-AA23-27164E6D6AE6}"/>
            </a:ext>
          </a:extLst>
        </xdr:cNvPr>
        <xdr:cNvSpPr/>
      </xdr:nvSpPr>
      <xdr:spPr>
        <a:xfrm flipH="1">
          <a:off x="11401425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17</xdr:col>
      <xdr:colOff>57150</xdr:colOff>
      <xdr:row>6</xdr:row>
      <xdr:rowOff>542925</xdr:rowOff>
    </xdr:from>
    <xdr:to>
      <xdr:col>25</xdr:col>
      <xdr:colOff>66675</xdr:colOff>
      <xdr:row>23</xdr:row>
      <xdr:rowOff>171450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E67756C-6FBE-580C-E5D6-9ABAD8AAD6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219075</xdr:colOff>
      <xdr:row>2</xdr:row>
      <xdr:rowOff>95250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5E2A791C-4545-4A34-85D4-05560842F744}"/>
            </a:ext>
          </a:extLst>
        </xdr:cNvPr>
        <xdr:cNvSpPr/>
      </xdr:nvSpPr>
      <xdr:spPr>
        <a:xfrm>
          <a:off x="0" y="0"/>
          <a:ext cx="10725150" cy="47625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828676</xdr:colOff>
      <xdr:row>1</xdr:row>
      <xdr:rowOff>95249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CF683D-F3EC-47FE-A1AD-0C1E04AEB974}"/>
            </a:ext>
          </a:extLst>
        </xdr:cNvPr>
        <xdr:cNvSpPr/>
      </xdr:nvSpPr>
      <xdr:spPr>
        <a:xfrm flipH="1">
          <a:off x="11401425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38099</xdr:rowOff>
    </xdr:from>
    <xdr:to>
      <xdr:col>13</xdr:col>
      <xdr:colOff>1</xdr:colOff>
      <xdr:row>4</xdr:row>
      <xdr:rowOff>47624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37311F64-B363-4192-B093-C7CB349C226B}"/>
            </a:ext>
          </a:extLst>
        </xdr:cNvPr>
        <xdr:cNvSpPr/>
      </xdr:nvSpPr>
      <xdr:spPr>
        <a:xfrm>
          <a:off x="1" y="38099"/>
          <a:ext cx="11049000" cy="6762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Decretos dictados resolviendo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sobre falta de pago de la renta o cantidades asimiladas (incluidas fianzas)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14</xdr:col>
      <xdr:colOff>0</xdr:colOff>
      <xdr:row>0</xdr:row>
      <xdr:rowOff>0</xdr:rowOff>
    </xdr:from>
    <xdr:to>
      <xdr:col>15</xdr:col>
      <xdr:colOff>66676</xdr:colOff>
      <xdr:row>1</xdr:row>
      <xdr:rowOff>123824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E970BC-EDE0-4236-9C92-3E388742325C}"/>
            </a:ext>
          </a:extLst>
        </xdr:cNvPr>
        <xdr:cNvSpPr/>
      </xdr:nvSpPr>
      <xdr:spPr>
        <a:xfrm flipH="1">
          <a:off x="11811000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18</xdr:col>
      <xdr:colOff>733425</xdr:colOff>
      <xdr:row>6</xdr:row>
      <xdr:rowOff>466725</xdr:rowOff>
    </xdr:from>
    <xdr:to>
      <xdr:col>26</xdr:col>
      <xdr:colOff>152400</xdr:colOff>
      <xdr:row>23</xdr:row>
      <xdr:rowOff>52387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2DAA32D-8F04-46CA-B542-52419D86B2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485775</xdr:colOff>
      <xdr:row>3</xdr:row>
      <xdr:rowOff>161924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DA84403D-3B62-4A6A-9F16-59A2AB505173}"/>
            </a:ext>
          </a:extLst>
        </xdr:cNvPr>
        <xdr:cNvSpPr/>
      </xdr:nvSpPr>
      <xdr:spPr>
        <a:xfrm>
          <a:off x="0" y="0"/>
          <a:ext cx="10991850" cy="733424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Evolución de número de sentencias y decretos </a:t>
          </a: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entre</a:t>
          </a:r>
          <a:r>
            <a:rPr lang="es-ES" sz="1600" b="1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2T 2024 y 2T 2025</a:t>
          </a:r>
        </a:p>
        <a:p>
          <a:pPr algn="ctr"/>
          <a:r>
            <a:rPr lang="es-ES" sz="14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Tribunales Superiores de</a:t>
          </a:r>
          <a:r>
            <a:rPr lang="es-ES" sz="14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Justicia</a:t>
          </a:r>
          <a:endParaRPr lang="es-ES" sz="14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828676</xdr:colOff>
      <xdr:row>1</xdr:row>
      <xdr:rowOff>95249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AEFA71-E625-480C-AFE4-9CA1717DD4A6}"/>
            </a:ext>
          </a:extLst>
        </xdr:cNvPr>
        <xdr:cNvSpPr/>
      </xdr:nvSpPr>
      <xdr:spPr>
        <a:xfrm flipH="1">
          <a:off x="11401425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1ED79-CE84-4811-9852-C18CE74EE33B}">
  <dimension ref="A16:C24"/>
  <sheetViews>
    <sheetView tabSelected="1" workbookViewId="0">
      <selection activeCell="B23" sqref="B23"/>
    </sheetView>
  </sheetViews>
  <sheetFormatPr baseColWidth="10" defaultRowHeight="15" x14ac:dyDescent="0.25"/>
  <sheetData>
    <row r="16" spans="2:2" x14ac:dyDescent="0.25">
      <c r="B16" s="10"/>
    </row>
    <row r="17" spans="1:3" x14ac:dyDescent="0.25">
      <c r="B17" s="11" t="s">
        <v>46</v>
      </c>
    </row>
    <row r="18" spans="1:3" x14ac:dyDescent="0.25">
      <c r="B18" s="11" t="s">
        <v>56</v>
      </c>
    </row>
    <row r="20" spans="1:3" x14ac:dyDescent="0.25">
      <c r="A20" s="10"/>
      <c r="B20" s="11" t="s">
        <v>45</v>
      </c>
      <c r="C20" s="10"/>
    </row>
    <row r="21" spans="1:3" x14ac:dyDescent="0.25">
      <c r="A21" s="10"/>
      <c r="B21" s="11" t="s">
        <v>43</v>
      </c>
      <c r="C21" s="10"/>
    </row>
    <row r="22" spans="1:3" x14ac:dyDescent="0.25">
      <c r="A22" s="10"/>
      <c r="B22" s="11" t="s">
        <v>44</v>
      </c>
      <c r="C22" s="10"/>
    </row>
    <row r="23" spans="1:3" x14ac:dyDescent="0.25">
      <c r="A23" s="10"/>
      <c r="B23" s="11" t="s">
        <v>42</v>
      </c>
      <c r="C23" s="10"/>
    </row>
    <row r="24" spans="1:3" x14ac:dyDescent="0.25">
      <c r="A24" s="10"/>
      <c r="B24" s="11" t="s">
        <v>64</v>
      </c>
    </row>
  </sheetData>
  <hyperlinks>
    <hyperlink ref="B20" location="'Sentencias Nacional'!A1" display="Sentencias según pronunciamiento, causa del litigio, vivienda u otro uso" xr:uid="{CC56BE7A-4D1E-4653-B11D-310E43A543BA}"/>
    <hyperlink ref="B21" location="'Sentencias TSJ'!A1" display="Sentencias según pronunciamiento, causa del litigio,TSJ, vivienda u otro uso" xr:uid="{E3EF4A1F-E783-44C1-9E8D-0BF82B43C7AC}"/>
    <hyperlink ref="B22" location="'Sentencias TSJ %'!A1" display="Sentencias según pronunciamiento (porcentaje) , causa del litigio, TSJ, vivienda u otro uso" xr:uid="{0A6F4085-E12C-4C11-A603-F7F9DE201B2E}"/>
    <hyperlink ref="B23" location="Decretos!A1" display="Decretos según tipo, TSJ, vivienda u otro uso" xr:uid="{15ACF4BE-8E17-4A2E-8887-4FC721D1F892}"/>
    <hyperlink ref="B17" location="Fuente!A1" display="Fuente" xr:uid="{9B1532B8-BCE1-4797-BC8A-3103241AAC9D}"/>
    <hyperlink ref="B18" location="Definiciones!A1" display="Definiciones" xr:uid="{2AD811BF-7F51-4631-90D3-FA0903B72652}"/>
    <hyperlink ref="B24" location="'Evol sent. y decret.'!A1" display="Evolución del número de sentencias y decretos, por TSJ" xr:uid="{5EE0A534-1D94-45A5-A02E-AE07743F73CC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10940-1771-4B1B-9FA7-F2EC5A2B1824}">
  <dimension ref="B1:K12"/>
  <sheetViews>
    <sheetView workbookViewId="0"/>
  </sheetViews>
  <sheetFormatPr baseColWidth="10" defaultRowHeight="15" x14ac:dyDescent="0.25"/>
  <sheetData>
    <row r="1" spans="2:11" ht="23.25" x14ac:dyDescent="0.35">
      <c r="J1" s="13" t="s">
        <v>47</v>
      </c>
      <c r="K1" s="13" t="s">
        <v>47</v>
      </c>
    </row>
    <row r="7" spans="2:11" x14ac:dyDescent="0.25">
      <c r="B7" s="12" t="s">
        <v>54</v>
      </c>
    </row>
    <row r="10" spans="2:11" x14ac:dyDescent="0.25">
      <c r="B10" s="12" t="s">
        <v>55</v>
      </c>
    </row>
    <row r="12" spans="2:11" x14ac:dyDescent="0.25">
      <c r="B12" s="12" t="s">
        <v>53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89344-269F-4163-BE00-C6B3E20A8B7A}">
  <dimension ref="B3:E16"/>
  <sheetViews>
    <sheetView workbookViewId="0"/>
  </sheetViews>
  <sheetFormatPr baseColWidth="10" defaultColWidth="11.42578125" defaultRowHeight="15" x14ac:dyDescent="0.25"/>
  <cols>
    <col min="1" max="1" width="10.7109375" style="15" customWidth="1"/>
    <col min="2" max="2" width="30.85546875" style="15" customWidth="1"/>
    <col min="3" max="3" width="152.42578125" style="15" customWidth="1"/>
    <col min="4" max="16384" width="11.42578125" style="15"/>
  </cols>
  <sheetData>
    <row r="3" spans="2:5" ht="25.5" customHeight="1" x14ac:dyDescent="0.25">
      <c r="D3" s="16"/>
      <c r="E3" s="16"/>
    </row>
    <row r="4" spans="2:5" ht="25.5" customHeight="1" x14ac:dyDescent="0.25">
      <c r="D4" s="16"/>
      <c r="E4" s="16"/>
    </row>
    <row r="5" spans="2:5" ht="25.5" customHeight="1" thickBot="1" x14ac:dyDescent="0.3">
      <c r="B5" s="21" t="s">
        <v>50</v>
      </c>
      <c r="D5" s="16"/>
      <c r="E5" s="16"/>
    </row>
    <row r="6" spans="2:5" ht="16.5" thickTop="1" thickBot="1" x14ac:dyDescent="0.3">
      <c r="B6" s="17" t="s">
        <v>19</v>
      </c>
      <c r="C6" s="18" t="s">
        <v>59</v>
      </c>
    </row>
    <row r="7" spans="2:5" ht="27" thickTop="1" thickBot="1" x14ac:dyDescent="0.3">
      <c r="B7" s="19" t="s">
        <v>20</v>
      </c>
      <c r="C7" s="18" t="s">
        <v>60</v>
      </c>
    </row>
    <row r="8" spans="2:5" ht="27" thickTop="1" thickBot="1" x14ac:dyDescent="0.3">
      <c r="B8" s="19" t="s">
        <v>21</v>
      </c>
      <c r="C8" s="18" t="s">
        <v>57</v>
      </c>
    </row>
    <row r="9" spans="2:5" ht="16.5" thickTop="1" thickBot="1" x14ac:dyDescent="0.3">
      <c r="B9" s="19" t="s">
        <v>22</v>
      </c>
      <c r="C9" s="18" t="s">
        <v>58</v>
      </c>
    </row>
    <row r="10" spans="2:5" ht="15.75" thickTop="1" x14ac:dyDescent="0.25">
      <c r="C10" s="22"/>
    </row>
    <row r="11" spans="2:5" x14ac:dyDescent="0.25">
      <c r="C11" s="22"/>
    </row>
    <row r="12" spans="2:5" ht="15.75" thickBot="1" x14ac:dyDescent="0.3">
      <c r="B12" s="21" t="s">
        <v>51</v>
      </c>
      <c r="C12" s="22"/>
    </row>
    <row r="13" spans="2:5" ht="31.5" thickTop="1" thickBot="1" x14ac:dyDescent="0.3">
      <c r="B13" s="17" t="s">
        <v>27</v>
      </c>
      <c r="C13" s="18" t="s">
        <v>48</v>
      </c>
    </row>
    <row r="14" spans="2:5" ht="31.5" thickTop="1" thickBot="1" x14ac:dyDescent="0.3">
      <c r="B14" s="19" t="s">
        <v>28</v>
      </c>
      <c r="C14" s="20" t="s">
        <v>49</v>
      </c>
    </row>
    <row r="15" spans="2:5" ht="31.5" thickTop="1" thickBot="1" x14ac:dyDescent="0.3">
      <c r="B15" s="19" t="s">
        <v>29</v>
      </c>
      <c r="C15" s="20" t="s">
        <v>61</v>
      </c>
    </row>
    <row r="16" spans="2:5" ht="15.75" thickTop="1" x14ac:dyDescent="0.25"/>
  </sheetData>
  <pageMargins left="0.7" right="0.7" top="0.75" bottom="0.75" header="0.3" footer="0.3"/>
  <pageSetup paperSize="9" orientation="portrait" horizontalDpi="90" verticalDpi="9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6E68A-CBD2-4FEC-8AEC-1D2DE31BB336}">
  <dimension ref="A6:O32"/>
  <sheetViews>
    <sheetView zoomScale="87" zoomScaleNormal="87" workbookViewId="0"/>
  </sheetViews>
  <sheetFormatPr baseColWidth="10" defaultRowHeight="15" x14ac:dyDescent="0.25"/>
  <cols>
    <col min="1" max="1" width="24.85546875" customWidth="1"/>
    <col min="2" max="2" width="14.5703125" customWidth="1"/>
    <col min="3" max="3" width="16.5703125" customWidth="1"/>
    <col min="4" max="4" width="17.140625" customWidth="1"/>
    <col min="5" max="5" width="13.42578125" customWidth="1"/>
    <col min="6" max="6" width="13.28515625" customWidth="1"/>
    <col min="7" max="7" width="17.28515625" customWidth="1"/>
    <col min="8" max="8" width="17.42578125" customWidth="1"/>
    <col min="9" max="9" width="15.42578125" customWidth="1"/>
    <col min="10" max="10" width="16.140625" customWidth="1"/>
    <col min="11" max="11" width="17" customWidth="1"/>
    <col min="12" max="12" width="17.28515625" customWidth="1"/>
    <col min="14" max="14" width="15.28515625" customWidth="1"/>
  </cols>
  <sheetData>
    <row r="6" spans="1:13" x14ac:dyDescent="0.25">
      <c r="A6" s="30"/>
    </row>
    <row r="7" spans="1:13" ht="15" customHeight="1" x14ac:dyDescent="0.25">
      <c r="B7" s="39" t="s">
        <v>0</v>
      </c>
      <c r="C7" s="40" t="s">
        <v>25</v>
      </c>
      <c r="D7" s="40" t="s">
        <v>26</v>
      </c>
      <c r="E7" s="41"/>
      <c r="F7" s="39" t="s">
        <v>1</v>
      </c>
      <c r="G7" s="40" t="s">
        <v>35</v>
      </c>
      <c r="H7" s="40" t="s">
        <v>29</v>
      </c>
      <c r="I7" s="41"/>
      <c r="J7" s="39" t="s">
        <v>2</v>
      </c>
      <c r="K7" s="40" t="s">
        <v>35</v>
      </c>
      <c r="L7" s="40" t="s">
        <v>29</v>
      </c>
      <c r="M7" s="41"/>
    </row>
    <row r="8" spans="1:13" ht="51" x14ac:dyDescent="0.25">
      <c r="B8" s="4" t="s">
        <v>27</v>
      </c>
      <c r="C8" s="4" t="s">
        <v>28</v>
      </c>
      <c r="D8" s="4" t="s">
        <v>29</v>
      </c>
      <c r="E8" s="8" t="s">
        <v>2</v>
      </c>
      <c r="F8" s="4" t="s">
        <v>27</v>
      </c>
      <c r="G8" s="4" t="s">
        <v>28</v>
      </c>
      <c r="H8" s="4" t="s">
        <v>29</v>
      </c>
      <c r="I8" s="8" t="s">
        <v>2</v>
      </c>
      <c r="J8" s="4" t="s">
        <v>27</v>
      </c>
      <c r="K8" s="4" t="s">
        <v>28</v>
      </c>
      <c r="L8" s="4" t="s">
        <v>29</v>
      </c>
      <c r="M8" s="8" t="s">
        <v>2</v>
      </c>
    </row>
    <row r="9" spans="1:13" ht="51.75" thickBot="1" x14ac:dyDescent="0.3">
      <c r="A9" s="9" t="s">
        <v>36</v>
      </c>
      <c r="B9" s="5">
        <v>2796</v>
      </c>
      <c r="C9" s="5">
        <v>168</v>
      </c>
      <c r="D9" s="5">
        <v>186</v>
      </c>
      <c r="E9" s="5">
        <v>3150</v>
      </c>
      <c r="F9" s="5">
        <v>183</v>
      </c>
      <c r="G9" s="5">
        <v>26</v>
      </c>
      <c r="H9" s="5">
        <v>18</v>
      </c>
      <c r="I9" s="5">
        <v>227</v>
      </c>
      <c r="J9" s="5">
        <v>2979</v>
      </c>
      <c r="K9" s="5">
        <v>194</v>
      </c>
      <c r="L9" s="5">
        <v>204</v>
      </c>
      <c r="M9" s="5">
        <v>3140</v>
      </c>
    </row>
    <row r="10" spans="1:13" ht="33" customHeight="1" thickBot="1" x14ac:dyDescent="0.3">
      <c r="A10" s="9" t="s">
        <v>37</v>
      </c>
      <c r="B10" s="5">
        <v>16</v>
      </c>
      <c r="C10" s="5">
        <v>0</v>
      </c>
      <c r="D10" s="5">
        <v>2</v>
      </c>
      <c r="E10" s="5">
        <v>18</v>
      </c>
      <c r="F10" s="5">
        <v>0</v>
      </c>
      <c r="G10" s="5">
        <v>0</v>
      </c>
      <c r="H10" s="5">
        <v>2</v>
      </c>
      <c r="I10" s="5">
        <v>2</v>
      </c>
      <c r="J10" s="5">
        <v>16</v>
      </c>
      <c r="K10" s="5">
        <v>0</v>
      </c>
      <c r="L10" s="5">
        <v>4</v>
      </c>
      <c r="M10" s="5">
        <v>30</v>
      </c>
    </row>
    <row r="11" spans="1:13" ht="64.5" customHeight="1" thickBot="1" x14ac:dyDescent="0.3">
      <c r="A11" s="9" t="s">
        <v>38</v>
      </c>
      <c r="B11" s="5">
        <v>2</v>
      </c>
      <c r="C11" s="5">
        <v>0</v>
      </c>
      <c r="D11" s="5">
        <v>0</v>
      </c>
      <c r="E11" s="5">
        <v>2</v>
      </c>
      <c r="F11" s="5">
        <v>0</v>
      </c>
      <c r="G11" s="5">
        <v>0</v>
      </c>
      <c r="H11" s="5">
        <v>0</v>
      </c>
      <c r="I11" s="5">
        <v>0</v>
      </c>
      <c r="J11" s="5">
        <v>2</v>
      </c>
      <c r="K11" s="5">
        <v>0</v>
      </c>
      <c r="L11" s="5">
        <v>0</v>
      </c>
      <c r="M11" s="5">
        <v>2</v>
      </c>
    </row>
    <row r="12" spans="1:13" ht="45.75" customHeight="1" thickBot="1" x14ac:dyDescent="0.3">
      <c r="A12" s="9" t="s">
        <v>39</v>
      </c>
      <c r="B12" s="5">
        <v>4</v>
      </c>
      <c r="C12" s="5">
        <v>1</v>
      </c>
      <c r="D12" s="5">
        <v>2</v>
      </c>
      <c r="E12" s="5">
        <v>7</v>
      </c>
      <c r="F12" s="5">
        <v>0</v>
      </c>
      <c r="G12" s="5">
        <v>0</v>
      </c>
      <c r="H12" s="5">
        <v>0</v>
      </c>
      <c r="I12" s="5">
        <v>0</v>
      </c>
      <c r="J12" s="5">
        <v>4</v>
      </c>
      <c r="K12" s="5">
        <v>1</v>
      </c>
      <c r="L12" s="5">
        <v>2</v>
      </c>
      <c r="M12" s="5">
        <v>0</v>
      </c>
    </row>
    <row r="13" spans="1:13" ht="46.5" customHeight="1" thickBot="1" x14ac:dyDescent="0.3">
      <c r="A13" s="9" t="s">
        <v>52</v>
      </c>
      <c r="B13" s="5">
        <v>7</v>
      </c>
      <c r="C13" s="5">
        <v>0</v>
      </c>
      <c r="D13" s="5">
        <v>0</v>
      </c>
      <c r="E13" s="5">
        <v>7</v>
      </c>
      <c r="F13" s="5">
        <v>1</v>
      </c>
      <c r="G13" s="5">
        <v>0</v>
      </c>
      <c r="H13" s="5">
        <v>0</v>
      </c>
      <c r="I13" s="5">
        <v>1</v>
      </c>
      <c r="J13" s="5">
        <v>8</v>
      </c>
      <c r="K13" s="5">
        <v>0</v>
      </c>
      <c r="L13" s="5">
        <v>0</v>
      </c>
      <c r="M13" s="5">
        <v>6</v>
      </c>
    </row>
    <row r="14" spans="1:13" ht="26.25" thickBot="1" x14ac:dyDescent="0.3">
      <c r="A14" s="9" t="s">
        <v>31</v>
      </c>
      <c r="B14" s="5">
        <v>197</v>
      </c>
      <c r="C14" s="5">
        <v>18</v>
      </c>
      <c r="D14" s="5">
        <v>20</v>
      </c>
      <c r="E14" s="5">
        <v>235</v>
      </c>
      <c r="F14" s="5">
        <v>11</v>
      </c>
      <c r="G14" s="5">
        <v>3</v>
      </c>
      <c r="H14" s="5">
        <v>4</v>
      </c>
      <c r="I14" s="5">
        <v>18</v>
      </c>
      <c r="J14" s="5">
        <v>208</v>
      </c>
      <c r="K14" s="5">
        <v>21</v>
      </c>
      <c r="L14" s="5">
        <v>24</v>
      </c>
      <c r="M14" s="5">
        <v>209</v>
      </c>
    </row>
    <row r="15" spans="1:13" ht="15.75" thickBot="1" x14ac:dyDescent="0.3">
      <c r="A15" s="9" t="s">
        <v>41</v>
      </c>
      <c r="B15" s="5">
        <v>474</v>
      </c>
      <c r="C15" s="5">
        <v>29</v>
      </c>
      <c r="D15" s="5">
        <v>50</v>
      </c>
      <c r="E15" s="5">
        <v>553</v>
      </c>
      <c r="F15" s="5">
        <v>28</v>
      </c>
      <c r="G15" s="5">
        <v>8</v>
      </c>
      <c r="H15" s="5">
        <v>14</v>
      </c>
      <c r="I15" s="5">
        <v>50</v>
      </c>
      <c r="J15" s="5">
        <v>502</v>
      </c>
      <c r="K15" s="5">
        <v>37</v>
      </c>
      <c r="L15" s="5">
        <v>64</v>
      </c>
      <c r="M15" s="5">
        <v>647</v>
      </c>
    </row>
    <row r="16" spans="1:13" ht="15.75" thickBot="1" x14ac:dyDescent="0.3">
      <c r="A16" s="3" t="s">
        <v>23</v>
      </c>
      <c r="B16" s="6">
        <v>3496</v>
      </c>
      <c r="C16" s="6">
        <v>216</v>
      </c>
      <c r="D16" s="6">
        <v>260</v>
      </c>
      <c r="E16" s="6">
        <v>3972</v>
      </c>
      <c r="F16" s="6">
        <v>223</v>
      </c>
      <c r="G16" s="6">
        <v>37</v>
      </c>
      <c r="H16" s="6">
        <v>38</v>
      </c>
      <c r="I16" s="6">
        <v>298</v>
      </c>
      <c r="J16" s="6">
        <v>3719</v>
      </c>
      <c r="K16" s="6">
        <v>253</v>
      </c>
      <c r="L16" s="6">
        <v>298</v>
      </c>
      <c r="M16" s="6">
        <v>4034</v>
      </c>
    </row>
    <row r="17" spans="1:15" x14ac:dyDescent="0.25">
      <c r="B17" s="29"/>
      <c r="C17" s="29"/>
      <c r="D17" s="29"/>
      <c r="F17" s="29"/>
      <c r="G17" s="29"/>
      <c r="H17" s="29"/>
      <c r="J17" s="25"/>
      <c r="N17" s="26"/>
      <c r="O17" s="26"/>
    </row>
    <row r="18" spans="1:15" x14ac:dyDescent="0.25">
      <c r="J18" s="25"/>
      <c r="K18" s="26"/>
      <c r="L18" s="26"/>
      <c r="M18" s="26"/>
      <c r="N18" s="26"/>
      <c r="O18" s="26"/>
    </row>
    <row r="19" spans="1:15" ht="15" customHeight="1" x14ac:dyDescent="0.25">
      <c r="B19" s="42" t="s">
        <v>0</v>
      </c>
      <c r="C19" s="43"/>
      <c r="D19" s="43"/>
      <c r="E19" s="42" t="s">
        <v>1</v>
      </c>
      <c r="F19" s="43"/>
      <c r="G19" s="43"/>
      <c r="H19" s="42" t="s">
        <v>2</v>
      </c>
      <c r="I19" s="43"/>
      <c r="J19" s="43"/>
      <c r="L19" s="24"/>
      <c r="M19" s="24"/>
    </row>
    <row r="20" spans="1:15" ht="63.75" x14ac:dyDescent="0.25">
      <c r="B20" s="4" t="s">
        <v>27</v>
      </c>
      <c r="C20" s="4" t="s">
        <v>28</v>
      </c>
      <c r="D20" s="4" t="s">
        <v>29</v>
      </c>
      <c r="E20" s="4" t="s">
        <v>27</v>
      </c>
      <c r="F20" s="4" t="s">
        <v>28</v>
      </c>
      <c r="G20" s="4" t="s">
        <v>29</v>
      </c>
      <c r="H20" s="4" t="s">
        <v>27</v>
      </c>
      <c r="I20" s="4" t="s">
        <v>28</v>
      </c>
      <c r="J20" s="4" t="s">
        <v>29</v>
      </c>
      <c r="L20" s="24"/>
      <c r="M20" s="24"/>
      <c r="N20" s="24"/>
      <c r="O20" s="24"/>
    </row>
    <row r="21" spans="1:15" ht="51.75" thickBot="1" x14ac:dyDescent="0.3">
      <c r="A21" s="9" t="s">
        <v>36</v>
      </c>
      <c r="B21" s="24">
        <f>IF($E9=0,"-",(B9/$E9))</f>
        <v>0.88761904761904764</v>
      </c>
      <c r="C21" s="24">
        <f t="shared" ref="C21:D21" si="0">IF($E9=0,"-",(C9/$E9))</f>
        <v>5.3333333333333337E-2</v>
      </c>
      <c r="D21" s="24">
        <f t="shared" si="0"/>
        <v>5.904761904761905E-2</v>
      </c>
      <c r="E21" s="24">
        <f>IF($I9=0,"-",(F9/$I9))</f>
        <v>0.80616740088105732</v>
      </c>
      <c r="F21" s="24">
        <f t="shared" ref="F21:G21" si="1">IF($I9=0,"-",(G9/$I9))</f>
        <v>0.11453744493392071</v>
      </c>
      <c r="G21" s="24">
        <f t="shared" si="1"/>
        <v>7.9295154185022032E-2</v>
      </c>
      <c r="H21" s="24">
        <f>IF($M9=0,"-",(J9/$M9))</f>
        <v>0.94872611464968148</v>
      </c>
      <c r="I21" s="24">
        <f t="shared" ref="I21:J21" si="2">IF($M9=0,"-",(K9/$M9))</f>
        <v>6.178343949044586E-2</v>
      </c>
      <c r="J21" s="24">
        <f t="shared" si="2"/>
        <v>6.4968152866242038E-2</v>
      </c>
      <c r="M21" s="24"/>
      <c r="N21" s="24"/>
      <c r="O21" s="24"/>
    </row>
    <row r="22" spans="1:15" ht="26.25" thickBot="1" x14ac:dyDescent="0.3">
      <c r="A22" s="9" t="s">
        <v>37</v>
      </c>
      <c r="B22" s="24">
        <f t="shared" ref="B22:D22" si="3">IF($E10=0,"-",(B10/$E10))</f>
        <v>0.88888888888888884</v>
      </c>
      <c r="C22" s="24">
        <f t="shared" si="3"/>
        <v>0</v>
      </c>
      <c r="D22" s="24">
        <f t="shared" si="3"/>
        <v>0.1111111111111111</v>
      </c>
      <c r="E22" s="24">
        <f t="shared" ref="E22:G22" si="4">IF($I10=0,"-",(F10/$I10))</f>
        <v>0</v>
      </c>
      <c r="F22" s="24">
        <f t="shared" si="4"/>
        <v>0</v>
      </c>
      <c r="G22" s="24">
        <f t="shared" si="4"/>
        <v>1</v>
      </c>
      <c r="H22" s="24">
        <f t="shared" ref="H22:H28" si="5">IF($M10=0,"-",(J10/$M10))</f>
        <v>0.53333333333333333</v>
      </c>
      <c r="I22" s="24">
        <f t="shared" ref="I22:I28" si="6">IF($M10=0,"-",(K10/$M10))</f>
        <v>0</v>
      </c>
      <c r="J22" s="24">
        <f t="shared" ref="J22:J28" si="7">IF($M10=0,"-",(L10/$M10))</f>
        <v>0.13333333333333333</v>
      </c>
    </row>
    <row r="23" spans="1:15" ht="51.75" thickBot="1" x14ac:dyDescent="0.3">
      <c r="A23" s="9" t="s">
        <v>38</v>
      </c>
      <c r="B23" s="24">
        <f t="shared" ref="B23:D24" si="8">IF($E11=0,"-",(B11/$E11))</f>
        <v>1</v>
      </c>
      <c r="C23" s="24">
        <f t="shared" si="8"/>
        <v>0</v>
      </c>
      <c r="D23" s="24">
        <f t="shared" si="8"/>
        <v>0</v>
      </c>
      <c r="E23" s="24" t="str">
        <f t="shared" ref="E23:G23" si="9">IF($I11=0,"-",(F11/$I11))</f>
        <v>-</v>
      </c>
      <c r="F23" s="24" t="str">
        <f t="shared" si="9"/>
        <v>-</v>
      </c>
      <c r="G23" s="24" t="str">
        <f t="shared" si="9"/>
        <v>-</v>
      </c>
      <c r="H23" s="24">
        <f t="shared" si="5"/>
        <v>1</v>
      </c>
      <c r="I23" s="24">
        <f t="shared" si="6"/>
        <v>0</v>
      </c>
      <c r="J23" s="24">
        <f t="shared" si="7"/>
        <v>0</v>
      </c>
    </row>
    <row r="24" spans="1:15" ht="26.25" thickBot="1" x14ac:dyDescent="0.3">
      <c r="A24" s="9" t="s">
        <v>39</v>
      </c>
      <c r="B24" s="24">
        <f>IF($E12=0,"-",(B12/$E12))</f>
        <v>0.5714285714285714</v>
      </c>
      <c r="C24" s="24">
        <f t="shared" si="8"/>
        <v>0.14285714285714285</v>
      </c>
      <c r="D24" s="24">
        <f t="shared" si="8"/>
        <v>0.2857142857142857</v>
      </c>
      <c r="E24" s="24" t="str">
        <f t="shared" ref="E24:G24" si="10">IF($I12=0,"-",(F12/$I12))</f>
        <v>-</v>
      </c>
      <c r="F24" s="24" t="str">
        <f t="shared" si="10"/>
        <v>-</v>
      </c>
      <c r="G24" s="24" t="str">
        <f t="shared" si="10"/>
        <v>-</v>
      </c>
      <c r="H24" s="24" t="str">
        <f t="shared" si="5"/>
        <v>-</v>
      </c>
      <c r="I24" s="24" t="str">
        <f t="shared" si="6"/>
        <v>-</v>
      </c>
      <c r="J24" s="24" t="str">
        <f t="shared" si="7"/>
        <v>-</v>
      </c>
    </row>
    <row r="25" spans="1:15" ht="39" thickBot="1" x14ac:dyDescent="0.3">
      <c r="A25" s="9" t="s">
        <v>52</v>
      </c>
      <c r="B25" s="24">
        <f>IF($E13=0,"-",(B13/$E13))</f>
        <v>1</v>
      </c>
      <c r="C25" s="24">
        <f t="shared" ref="C25:D25" si="11">IF($E13=0,"-",(C13/$E13))</f>
        <v>0</v>
      </c>
      <c r="D25" s="24">
        <f t="shared" si="11"/>
        <v>0</v>
      </c>
      <c r="E25" s="24">
        <f t="shared" ref="E25:G25" si="12">IF($I13=0,"-",(F13/$I13))</f>
        <v>1</v>
      </c>
      <c r="F25" s="24">
        <f t="shared" si="12"/>
        <v>0</v>
      </c>
      <c r="G25" s="24">
        <f t="shared" si="12"/>
        <v>0</v>
      </c>
      <c r="H25" s="24">
        <f t="shared" si="5"/>
        <v>1.3333333333333333</v>
      </c>
      <c r="I25" s="24">
        <f t="shared" si="6"/>
        <v>0</v>
      </c>
      <c r="J25" s="24">
        <f t="shared" si="7"/>
        <v>0</v>
      </c>
    </row>
    <row r="26" spans="1:15" ht="26.25" thickBot="1" x14ac:dyDescent="0.3">
      <c r="A26" s="9" t="s">
        <v>40</v>
      </c>
      <c r="B26" s="24">
        <f t="shared" ref="B26:D26" si="13">IF($E14=0,"-",(B14/$E14))</f>
        <v>0.83829787234042552</v>
      </c>
      <c r="C26" s="24">
        <f t="shared" si="13"/>
        <v>7.6595744680851063E-2</v>
      </c>
      <c r="D26" s="24">
        <f t="shared" si="13"/>
        <v>8.5106382978723402E-2</v>
      </c>
      <c r="E26" s="24">
        <f t="shared" ref="E26:G26" si="14">IF($I14=0,"-",(F14/$I14))</f>
        <v>0.61111111111111116</v>
      </c>
      <c r="F26" s="24">
        <f t="shared" si="14"/>
        <v>0.16666666666666666</v>
      </c>
      <c r="G26" s="24">
        <f t="shared" si="14"/>
        <v>0.22222222222222221</v>
      </c>
      <c r="H26" s="24">
        <f t="shared" si="5"/>
        <v>0.99521531100478466</v>
      </c>
      <c r="I26" s="24">
        <f t="shared" si="6"/>
        <v>0.10047846889952153</v>
      </c>
      <c r="J26" s="24">
        <f t="shared" si="7"/>
        <v>0.11483253588516747</v>
      </c>
    </row>
    <row r="27" spans="1:15" ht="15.75" thickBot="1" x14ac:dyDescent="0.3">
      <c r="A27" s="9" t="s">
        <v>41</v>
      </c>
      <c r="B27" s="24">
        <f t="shared" ref="B27:D28" si="15">IF($E15=0,"-",(B15/$E15))</f>
        <v>0.8571428571428571</v>
      </c>
      <c r="C27" s="24">
        <f t="shared" si="15"/>
        <v>5.2441229656419529E-2</v>
      </c>
      <c r="D27" s="24">
        <f t="shared" si="15"/>
        <v>9.0415913200723327E-2</v>
      </c>
      <c r="E27" s="24">
        <f t="shared" ref="E27:G27" si="16">IF($I15=0,"-",(F15/$I15))</f>
        <v>0.56000000000000005</v>
      </c>
      <c r="F27" s="24">
        <f t="shared" si="16"/>
        <v>0.16</v>
      </c>
      <c r="G27" s="24">
        <f t="shared" si="16"/>
        <v>0.28000000000000003</v>
      </c>
      <c r="H27" s="24">
        <f t="shared" si="5"/>
        <v>0.77588871715610508</v>
      </c>
      <c r="I27" s="24">
        <f t="shared" si="6"/>
        <v>5.7187017001545597E-2</v>
      </c>
      <c r="J27" s="24">
        <f t="shared" si="7"/>
        <v>9.8918083462132919E-2</v>
      </c>
      <c r="M27" s="24"/>
      <c r="N27" s="24"/>
    </row>
    <row r="28" spans="1:15" ht="15.75" thickBot="1" x14ac:dyDescent="0.3">
      <c r="A28" s="3" t="s">
        <v>23</v>
      </c>
      <c r="B28" s="7">
        <f>IF($E16=0,"-",(B16/$E16))</f>
        <v>0.8801611278952669</v>
      </c>
      <c r="C28" s="7">
        <f t="shared" si="15"/>
        <v>5.4380664652567974E-2</v>
      </c>
      <c r="D28" s="7">
        <f t="shared" si="15"/>
        <v>6.5458207452165157E-2</v>
      </c>
      <c r="E28" s="7">
        <f t="shared" ref="E28:G28" si="17">IF($I16=0,"-",(F16/$I16))</f>
        <v>0.74832214765100669</v>
      </c>
      <c r="F28" s="7">
        <f t="shared" si="17"/>
        <v>0.12416107382550336</v>
      </c>
      <c r="G28" s="7">
        <f t="shared" si="17"/>
        <v>0.12751677852348994</v>
      </c>
      <c r="H28" s="7">
        <f t="shared" si="5"/>
        <v>0.92191373326722859</v>
      </c>
      <c r="I28" s="7">
        <f t="shared" si="6"/>
        <v>6.2716906296479927E-2</v>
      </c>
      <c r="J28" s="7">
        <f t="shared" si="7"/>
        <v>7.3872087258304409E-2</v>
      </c>
      <c r="M28" s="24"/>
      <c r="N28" s="24"/>
    </row>
    <row r="29" spans="1:15" x14ac:dyDescent="0.25">
      <c r="M29" s="24"/>
      <c r="N29" s="24"/>
    </row>
    <row r="30" spans="1:15" x14ac:dyDescent="0.25">
      <c r="L30" s="24"/>
      <c r="M30" s="24"/>
    </row>
    <row r="31" spans="1:15" x14ac:dyDescent="0.25">
      <c r="L31" s="24"/>
      <c r="M31" s="24"/>
    </row>
    <row r="32" spans="1:15" x14ac:dyDescent="0.25">
      <c r="L32" s="24"/>
      <c r="M32" s="24"/>
    </row>
  </sheetData>
  <mergeCells count="6">
    <mergeCell ref="B7:E7"/>
    <mergeCell ref="F7:I7"/>
    <mergeCell ref="J7:M7"/>
    <mergeCell ref="B19:D19"/>
    <mergeCell ref="E19:G19"/>
    <mergeCell ref="H19:J1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D9873-E686-4C72-A1A4-1CD164B421B4}">
  <dimension ref="A5:Q72"/>
  <sheetViews>
    <sheetView workbookViewId="0">
      <selection activeCell="O1" sqref="N1:O1048576"/>
    </sheetView>
  </sheetViews>
  <sheetFormatPr baseColWidth="10" defaultRowHeight="15" x14ac:dyDescent="0.25"/>
  <cols>
    <col min="1" max="1" width="23.5703125" customWidth="1"/>
    <col min="2" max="2" width="13" customWidth="1"/>
    <col min="3" max="3" width="15.28515625" customWidth="1"/>
    <col min="4" max="4" width="16.28515625" customWidth="1"/>
    <col min="5" max="5" width="14" customWidth="1"/>
    <col min="6" max="6" width="14.85546875" customWidth="1"/>
    <col min="7" max="7" width="16.28515625" customWidth="1"/>
    <col min="8" max="8" width="12.85546875" customWidth="1"/>
    <col min="9" max="9" width="15.5703125" customWidth="1"/>
    <col min="10" max="10" width="15.85546875" customWidth="1"/>
    <col min="11" max="11" width="13.42578125" customWidth="1"/>
    <col min="12" max="12" width="14.7109375" customWidth="1"/>
    <col min="13" max="13" width="15.85546875" customWidth="1"/>
    <col min="14" max="14" width="7.85546875" hidden="1" customWidth="1"/>
    <col min="15" max="15" width="9.42578125" hidden="1" customWidth="1"/>
    <col min="16" max="16" width="0.5703125" customWidth="1"/>
    <col min="17" max="17" width="9.42578125" customWidth="1"/>
    <col min="26" max="26" width="11.42578125" customWidth="1"/>
  </cols>
  <sheetData>
    <row r="5" spans="1:17" x14ac:dyDescent="0.25">
      <c r="A5" s="42" t="s">
        <v>34</v>
      </c>
      <c r="B5" s="39" t="s">
        <v>33</v>
      </c>
      <c r="C5" s="40"/>
      <c r="D5" s="40"/>
      <c r="E5" s="41"/>
      <c r="F5" s="41"/>
      <c r="G5" s="41"/>
      <c r="H5" s="41"/>
      <c r="I5" s="41"/>
      <c r="J5" s="41"/>
      <c r="K5" s="41"/>
      <c r="L5" s="41"/>
      <c r="M5" s="41"/>
    </row>
    <row r="6" spans="1:17" ht="24.75" customHeight="1" x14ac:dyDescent="0.25">
      <c r="A6" s="41"/>
      <c r="B6" s="42" t="s">
        <v>30</v>
      </c>
      <c r="C6" s="43"/>
      <c r="D6" s="43"/>
      <c r="E6" s="42" t="s">
        <v>31</v>
      </c>
      <c r="F6" s="43"/>
      <c r="G6" s="43"/>
      <c r="H6" s="42" t="s">
        <v>65</v>
      </c>
      <c r="I6" s="43"/>
      <c r="J6" s="43"/>
      <c r="K6" s="42" t="s">
        <v>2</v>
      </c>
      <c r="L6" s="43"/>
      <c r="M6" s="43"/>
      <c r="O6" s="33"/>
    </row>
    <row r="7" spans="1:17" ht="51" x14ac:dyDescent="0.25">
      <c r="A7" s="41"/>
      <c r="B7" s="4" t="s">
        <v>27</v>
      </c>
      <c r="C7" s="4" t="s">
        <v>28</v>
      </c>
      <c r="D7" s="4" t="s">
        <v>29</v>
      </c>
      <c r="E7" s="4" t="s">
        <v>27</v>
      </c>
      <c r="F7" s="4" t="s">
        <v>28</v>
      </c>
      <c r="G7" s="4" t="s">
        <v>29</v>
      </c>
      <c r="H7" s="4" t="s">
        <v>27</v>
      </c>
      <c r="I7" s="4" t="s">
        <v>28</v>
      </c>
      <c r="J7" s="4" t="s">
        <v>29</v>
      </c>
      <c r="K7" s="4" t="s">
        <v>27</v>
      </c>
      <c r="L7" s="4" t="s">
        <v>28</v>
      </c>
      <c r="M7" s="4" t="s">
        <v>29</v>
      </c>
      <c r="O7" s="34">
        <v>2024</v>
      </c>
    </row>
    <row r="8" spans="1:17" ht="15.75" thickBot="1" x14ac:dyDescent="0.3">
      <c r="A8" s="2" t="s">
        <v>3</v>
      </c>
      <c r="B8" s="25">
        <v>387</v>
      </c>
      <c r="C8" s="25">
        <v>27</v>
      </c>
      <c r="D8" s="25">
        <v>32</v>
      </c>
      <c r="E8" s="25">
        <v>26</v>
      </c>
      <c r="F8" s="25">
        <v>2</v>
      </c>
      <c r="G8" s="25">
        <v>5</v>
      </c>
      <c r="H8" s="25">
        <v>48</v>
      </c>
      <c r="I8" s="25">
        <v>1</v>
      </c>
      <c r="J8" s="25">
        <v>6</v>
      </c>
      <c r="K8" s="25">
        <v>461</v>
      </c>
      <c r="L8" s="25">
        <v>30</v>
      </c>
      <c r="M8" s="25">
        <v>43</v>
      </c>
      <c r="N8">
        <f>+K8+L8+M8</f>
        <v>534</v>
      </c>
      <c r="O8" s="35">
        <v>8799472</v>
      </c>
      <c r="P8" s="28">
        <f t="shared" ref="P8:P24" si="0">+N8/O8*100000</f>
        <v>6.0685459309376748</v>
      </c>
      <c r="Q8" s="25"/>
    </row>
    <row r="9" spans="1:17" ht="15.75" thickBot="1" x14ac:dyDescent="0.3">
      <c r="A9" s="2" t="s">
        <v>4</v>
      </c>
      <c r="B9" s="25">
        <v>71</v>
      </c>
      <c r="C9" s="25">
        <v>8</v>
      </c>
      <c r="D9" s="25">
        <v>1</v>
      </c>
      <c r="E9" s="25">
        <v>4</v>
      </c>
      <c r="F9" s="25">
        <v>3</v>
      </c>
      <c r="G9" s="25">
        <v>1</v>
      </c>
      <c r="H9" s="25">
        <v>21</v>
      </c>
      <c r="I9" s="25">
        <v>1</v>
      </c>
      <c r="J9" s="25">
        <v>2</v>
      </c>
      <c r="K9" s="25">
        <v>96</v>
      </c>
      <c r="L9" s="25">
        <v>12</v>
      </c>
      <c r="M9" s="25">
        <v>4</v>
      </c>
      <c r="N9">
        <f t="shared" ref="N9:N24" si="1">+K9+L9+M9</f>
        <v>112</v>
      </c>
      <c r="O9" s="35">
        <v>1346806</v>
      </c>
      <c r="P9" s="28">
        <f t="shared" si="0"/>
        <v>8.3159712683192666</v>
      </c>
      <c r="Q9" s="25"/>
    </row>
    <row r="10" spans="1:17" ht="15.75" thickBot="1" x14ac:dyDescent="0.3">
      <c r="A10" s="2" t="s">
        <v>5</v>
      </c>
      <c r="B10" s="25">
        <v>52</v>
      </c>
      <c r="C10" s="25">
        <v>3</v>
      </c>
      <c r="D10" s="25">
        <v>1</v>
      </c>
      <c r="E10" s="25">
        <v>1</v>
      </c>
      <c r="F10" s="25">
        <v>0</v>
      </c>
      <c r="G10" s="25">
        <v>0</v>
      </c>
      <c r="H10" s="25">
        <v>2</v>
      </c>
      <c r="I10" s="25">
        <v>0</v>
      </c>
      <c r="J10" s="25">
        <v>1</v>
      </c>
      <c r="K10" s="25">
        <v>55</v>
      </c>
      <c r="L10" s="25">
        <v>3</v>
      </c>
      <c r="M10" s="25">
        <v>2</v>
      </c>
      <c r="N10">
        <f t="shared" si="1"/>
        <v>60</v>
      </c>
      <c r="O10" s="35">
        <v>1008328</v>
      </c>
      <c r="P10" s="28">
        <f t="shared" si="0"/>
        <v>5.9504446965669899</v>
      </c>
      <c r="Q10" s="25"/>
    </row>
    <row r="11" spans="1:17" ht="15.75" thickBot="1" x14ac:dyDescent="0.3">
      <c r="A11" s="2" t="s">
        <v>6</v>
      </c>
      <c r="B11" s="25">
        <v>114</v>
      </c>
      <c r="C11" s="25">
        <v>8</v>
      </c>
      <c r="D11" s="25">
        <v>9</v>
      </c>
      <c r="E11" s="25">
        <v>9</v>
      </c>
      <c r="F11" s="25">
        <v>0</v>
      </c>
      <c r="G11" s="25">
        <v>3</v>
      </c>
      <c r="H11" s="25">
        <v>27</v>
      </c>
      <c r="I11" s="25">
        <v>2</v>
      </c>
      <c r="J11" s="25">
        <v>2</v>
      </c>
      <c r="K11" s="25">
        <v>150</v>
      </c>
      <c r="L11" s="25">
        <v>10</v>
      </c>
      <c r="M11" s="25">
        <v>14</v>
      </c>
      <c r="N11">
        <f t="shared" si="1"/>
        <v>174</v>
      </c>
      <c r="O11" s="35">
        <v>1234106</v>
      </c>
      <c r="P11" s="28">
        <f t="shared" si="0"/>
        <v>14.099275102786956</v>
      </c>
      <c r="Q11" s="25"/>
    </row>
    <row r="12" spans="1:17" ht="15.75" thickBot="1" x14ac:dyDescent="0.3">
      <c r="A12" s="2" t="s">
        <v>7</v>
      </c>
      <c r="B12" s="25">
        <v>173</v>
      </c>
      <c r="C12" s="25">
        <v>5</v>
      </c>
      <c r="D12" s="25">
        <v>14</v>
      </c>
      <c r="E12" s="25">
        <v>11</v>
      </c>
      <c r="F12" s="25">
        <v>0</v>
      </c>
      <c r="G12" s="25">
        <v>2</v>
      </c>
      <c r="H12" s="25">
        <v>19</v>
      </c>
      <c r="I12" s="25">
        <v>2</v>
      </c>
      <c r="J12" s="25">
        <v>3</v>
      </c>
      <c r="K12" s="25">
        <v>203</v>
      </c>
      <c r="L12" s="25">
        <v>7</v>
      </c>
      <c r="M12" s="25">
        <v>19</v>
      </c>
      <c r="N12">
        <f t="shared" si="1"/>
        <v>229</v>
      </c>
      <c r="O12" s="35">
        <v>2240626</v>
      </c>
      <c r="P12" s="28">
        <f t="shared" si="0"/>
        <v>10.220358060649122</v>
      </c>
      <c r="Q12" s="25"/>
    </row>
    <row r="13" spans="1:17" ht="15.75" thickBot="1" x14ac:dyDescent="0.3">
      <c r="A13" s="2" t="s">
        <v>8</v>
      </c>
      <c r="B13" s="25">
        <v>28</v>
      </c>
      <c r="C13" s="25">
        <v>3</v>
      </c>
      <c r="D13" s="25">
        <v>2</v>
      </c>
      <c r="E13" s="25">
        <v>9</v>
      </c>
      <c r="F13" s="25">
        <v>0</v>
      </c>
      <c r="G13" s="25">
        <v>0</v>
      </c>
      <c r="H13" s="25">
        <v>5</v>
      </c>
      <c r="I13" s="25">
        <v>0</v>
      </c>
      <c r="J13" s="25">
        <v>2</v>
      </c>
      <c r="K13" s="25">
        <v>42</v>
      </c>
      <c r="L13" s="25">
        <v>3</v>
      </c>
      <c r="M13" s="25">
        <v>4</v>
      </c>
      <c r="N13">
        <f t="shared" si="1"/>
        <v>49</v>
      </c>
      <c r="O13" s="35">
        <v>591004</v>
      </c>
      <c r="P13" s="28">
        <f t="shared" si="0"/>
        <v>8.2909760340031546</v>
      </c>
      <c r="Q13" s="25"/>
    </row>
    <row r="14" spans="1:17" ht="15.75" thickBot="1" x14ac:dyDescent="0.3">
      <c r="A14" s="2" t="s">
        <v>9</v>
      </c>
      <c r="B14" s="25">
        <v>87</v>
      </c>
      <c r="C14" s="25">
        <v>7</v>
      </c>
      <c r="D14" s="25">
        <v>5</v>
      </c>
      <c r="E14" s="25">
        <v>3</v>
      </c>
      <c r="F14" s="25">
        <v>0</v>
      </c>
      <c r="G14" s="25">
        <v>0</v>
      </c>
      <c r="H14" s="25">
        <v>12</v>
      </c>
      <c r="I14" s="25">
        <v>1</v>
      </c>
      <c r="J14" s="25">
        <v>1</v>
      </c>
      <c r="K14" s="25">
        <v>102</v>
      </c>
      <c r="L14" s="25">
        <v>8</v>
      </c>
      <c r="M14" s="25">
        <v>6</v>
      </c>
      <c r="N14">
        <f t="shared" si="1"/>
        <v>116</v>
      </c>
      <c r="O14" s="35">
        <v>2389109</v>
      </c>
      <c r="P14" s="28">
        <f t="shared" si="0"/>
        <v>4.8553665822697925</v>
      </c>
      <c r="Q14" s="25"/>
    </row>
    <row r="15" spans="1:17" ht="15.75" thickBot="1" x14ac:dyDescent="0.3">
      <c r="A15" s="2" t="s">
        <v>10</v>
      </c>
      <c r="B15" s="25">
        <v>108</v>
      </c>
      <c r="C15" s="25">
        <v>9</v>
      </c>
      <c r="D15" s="25">
        <v>4</v>
      </c>
      <c r="E15" s="25">
        <v>3</v>
      </c>
      <c r="F15" s="25">
        <v>0</v>
      </c>
      <c r="G15" s="25">
        <v>0</v>
      </c>
      <c r="H15" s="25">
        <v>9</v>
      </c>
      <c r="I15" s="25">
        <v>0</v>
      </c>
      <c r="J15" s="25">
        <v>1</v>
      </c>
      <c r="K15" s="25">
        <v>120</v>
      </c>
      <c r="L15" s="25">
        <v>9</v>
      </c>
      <c r="M15" s="25">
        <v>5</v>
      </c>
      <c r="N15">
        <f t="shared" si="1"/>
        <v>134</v>
      </c>
      <c r="O15" s="35">
        <v>2103588</v>
      </c>
      <c r="P15" s="28">
        <f t="shared" si="0"/>
        <v>6.3700686636356556</v>
      </c>
      <c r="Q15" s="25"/>
    </row>
    <row r="16" spans="1:17" ht="15.75" thickBot="1" x14ac:dyDescent="0.3">
      <c r="A16" s="2" t="s">
        <v>11</v>
      </c>
      <c r="B16" s="25">
        <v>665</v>
      </c>
      <c r="C16" s="25">
        <v>40</v>
      </c>
      <c r="D16" s="25">
        <v>47</v>
      </c>
      <c r="E16" s="25">
        <v>68</v>
      </c>
      <c r="F16" s="25">
        <v>7</v>
      </c>
      <c r="G16" s="25">
        <v>4</v>
      </c>
      <c r="H16" s="25">
        <v>236</v>
      </c>
      <c r="I16" s="25">
        <v>20</v>
      </c>
      <c r="J16" s="25">
        <v>22</v>
      </c>
      <c r="K16" s="25">
        <v>969</v>
      </c>
      <c r="L16" s="25">
        <v>67</v>
      </c>
      <c r="M16" s="25">
        <v>73</v>
      </c>
      <c r="N16">
        <f t="shared" si="1"/>
        <v>1109</v>
      </c>
      <c r="O16" s="35">
        <v>8044095</v>
      </c>
      <c r="P16" s="28">
        <f t="shared" si="0"/>
        <v>13.786510477561489</v>
      </c>
      <c r="Q16" s="25"/>
    </row>
    <row r="17" spans="1:17" ht="15.75" thickBot="1" x14ac:dyDescent="0.3">
      <c r="A17" s="2" t="s">
        <v>24</v>
      </c>
      <c r="B17" s="25">
        <v>339</v>
      </c>
      <c r="C17" s="25">
        <v>20</v>
      </c>
      <c r="D17" s="25">
        <v>23</v>
      </c>
      <c r="E17" s="25">
        <v>24</v>
      </c>
      <c r="F17" s="25">
        <v>0</v>
      </c>
      <c r="G17" s="25">
        <v>2</v>
      </c>
      <c r="H17" s="25">
        <v>50</v>
      </c>
      <c r="I17" s="25">
        <v>1</v>
      </c>
      <c r="J17" s="25">
        <v>4</v>
      </c>
      <c r="K17" s="25">
        <v>413</v>
      </c>
      <c r="L17" s="25">
        <v>21</v>
      </c>
      <c r="M17" s="25">
        <v>29</v>
      </c>
      <c r="N17">
        <f t="shared" si="1"/>
        <v>463</v>
      </c>
      <c r="O17" s="35">
        <v>5338333</v>
      </c>
      <c r="P17" s="28">
        <f t="shared" si="0"/>
        <v>8.6731194925457054</v>
      </c>
      <c r="Q17" s="25"/>
    </row>
    <row r="18" spans="1:17" ht="15.75" thickBot="1" x14ac:dyDescent="0.3">
      <c r="A18" s="2" t="s">
        <v>12</v>
      </c>
      <c r="B18" s="25">
        <v>17</v>
      </c>
      <c r="C18" s="25">
        <v>0</v>
      </c>
      <c r="D18" s="25">
        <v>2</v>
      </c>
      <c r="E18" s="25">
        <v>0</v>
      </c>
      <c r="F18" s="25">
        <v>0</v>
      </c>
      <c r="G18" s="25">
        <v>0</v>
      </c>
      <c r="H18" s="25">
        <v>4</v>
      </c>
      <c r="I18" s="25">
        <v>1</v>
      </c>
      <c r="J18" s="25">
        <v>0</v>
      </c>
      <c r="K18" s="25">
        <v>21</v>
      </c>
      <c r="L18" s="25">
        <v>1</v>
      </c>
      <c r="M18" s="25">
        <v>2</v>
      </c>
      <c r="N18">
        <f t="shared" si="1"/>
        <v>24</v>
      </c>
      <c r="O18" s="35">
        <v>1052190</v>
      </c>
      <c r="P18" s="28">
        <f t="shared" si="0"/>
        <v>2.2809568614033586</v>
      </c>
      <c r="Q18" s="25"/>
    </row>
    <row r="19" spans="1:17" ht="15.75" thickBot="1" x14ac:dyDescent="0.3">
      <c r="A19" s="2" t="s">
        <v>13</v>
      </c>
      <c r="B19" s="25">
        <v>102</v>
      </c>
      <c r="C19" s="25">
        <v>7</v>
      </c>
      <c r="D19" s="25">
        <v>10</v>
      </c>
      <c r="E19" s="25">
        <v>3</v>
      </c>
      <c r="F19" s="25">
        <v>0</v>
      </c>
      <c r="G19" s="25">
        <v>0</v>
      </c>
      <c r="H19" s="25">
        <v>9</v>
      </c>
      <c r="I19" s="25">
        <v>1</v>
      </c>
      <c r="J19" s="25">
        <v>1</v>
      </c>
      <c r="K19" s="25">
        <v>114</v>
      </c>
      <c r="L19" s="25">
        <v>8</v>
      </c>
      <c r="M19" s="25">
        <v>11</v>
      </c>
      <c r="N19">
        <f t="shared" si="1"/>
        <v>133</v>
      </c>
      <c r="O19" s="35">
        <v>2706125</v>
      </c>
      <c r="P19" s="28">
        <f t="shared" si="0"/>
        <v>4.9147766640491479</v>
      </c>
      <c r="Q19" s="25"/>
    </row>
    <row r="20" spans="1:17" ht="15.75" thickBot="1" x14ac:dyDescent="0.3">
      <c r="A20" s="2" t="s">
        <v>14</v>
      </c>
      <c r="B20" s="25">
        <v>409</v>
      </c>
      <c r="C20" s="25">
        <v>22</v>
      </c>
      <c r="D20" s="25">
        <v>27</v>
      </c>
      <c r="E20" s="25">
        <v>29</v>
      </c>
      <c r="F20" s="25">
        <v>4</v>
      </c>
      <c r="G20" s="25">
        <v>2</v>
      </c>
      <c r="H20" s="25">
        <v>34</v>
      </c>
      <c r="I20" s="25">
        <v>0</v>
      </c>
      <c r="J20" s="25">
        <v>5</v>
      </c>
      <c r="K20" s="25">
        <v>472</v>
      </c>
      <c r="L20" s="25">
        <v>26</v>
      </c>
      <c r="M20" s="25">
        <v>34</v>
      </c>
      <c r="N20">
        <f t="shared" si="1"/>
        <v>532</v>
      </c>
      <c r="O20" s="35">
        <v>7033087</v>
      </c>
      <c r="P20" s="28">
        <f t="shared" si="0"/>
        <v>7.5642459705105312</v>
      </c>
      <c r="Q20" s="25"/>
    </row>
    <row r="21" spans="1:17" ht="15.75" thickBot="1" x14ac:dyDescent="0.3">
      <c r="A21" s="2" t="s">
        <v>15</v>
      </c>
      <c r="B21" s="25">
        <v>80</v>
      </c>
      <c r="C21" s="25">
        <v>0</v>
      </c>
      <c r="D21" s="25">
        <v>2</v>
      </c>
      <c r="E21" s="25">
        <v>1</v>
      </c>
      <c r="F21" s="25">
        <v>0</v>
      </c>
      <c r="G21" s="25">
        <v>1</v>
      </c>
      <c r="H21" s="25">
        <v>4</v>
      </c>
      <c r="I21" s="25">
        <v>0</v>
      </c>
      <c r="J21" s="25">
        <v>0</v>
      </c>
      <c r="K21" s="25">
        <v>85</v>
      </c>
      <c r="L21" s="25">
        <v>0</v>
      </c>
      <c r="M21" s="25">
        <v>3</v>
      </c>
      <c r="N21">
        <f t="shared" si="1"/>
        <v>88</v>
      </c>
      <c r="O21" s="35">
        <v>1572511</v>
      </c>
      <c r="P21" s="28">
        <f t="shared" si="0"/>
        <v>5.5961452733875952</v>
      </c>
      <c r="Q21" s="25"/>
    </row>
    <row r="22" spans="1:17" ht="15.75" thickBot="1" x14ac:dyDescent="0.3">
      <c r="A22" s="2" t="s">
        <v>16</v>
      </c>
      <c r="B22" s="25">
        <v>57</v>
      </c>
      <c r="C22" s="25">
        <v>0</v>
      </c>
      <c r="D22" s="25">
        <v>2</v>
      </c>
      <c r="E22" s="25">
        <v>1</v>
      </c>
      <c r="F22" s="25">
        <v>1</v>
      </c>
      <c r="G22" s="25">
        <v>0</v>
      </c>
      <c r="H22" s="25">
        <v>10</v>
      </c>
      <c r="I22" s="25">
        <v>0</v>
      </c>
      <c r="J22" s="25">
        <v>0</v>
      </c>
      <c r="K22" s="25">
        <v>68</v>
      </c>
      <c r="L22" s="25">
        <v>1</v>
      </c>
      <c r="M22" s="25">
        <v>2</v>
      </c>
      <c r="N22">
        <f t="shared" si="1"/>
        <v>71</v>
      </c>
      <c r="O22" s="35">
        <v>679181</v>
      </c>
      <c r="P22" s="28">
        <f t="shared" si="0"/>
        <v>10.453767110681836</v>
      </c>
      <c r="Q22" s="25"/>
    </row>
    <row r="23" spans="1:17" ht="15.75" thickBot="1" x14ac:dyDescent="0.3">
      <c r="A23" s="2" t="s">
        <v>17</v>
      </c>
      <c r="B23" s="25">
        <v>95</v>
      </c>
      <c r="C23" s="25">
        <v>9</v>
      </c>
      <c r="D23" s="25">
        <v>4</v>
      </c>
      <c r="E23" s="25">
        <v>5</v>
      </c>
      <c r="F23" s="25">
        <v>1</v>
      </c>
      <c r="G23" s="25">
        <v>0</v>
      </c>
      <c r="H23" s="25">
        <v>13</v>
      </c>
      <c r="I23" s="25">
        <v>0</v>
      </c>
      <c r="J23" s="25">
        <v>4</v>
      </c>
      <c r="K23" s="25">
        <v>113</v>
      </c>
      <c r="L23" s="25">
        <v>10</v>
      </c>
      <c r="M23" s="25">
        <v>8</v>
      </c>
      <c r="N23">
        <f t="shared" si="1"/>
        <v>131</v>
      </c>
      <c r="O23" s="35">
        <v>2229924</v>
      </c>
      <c r="P23" s="28">
        <f t="shared" si="0"/>
        <v>5.8746396738184803</v>
      </c>
      <c r="Q23" s="25"/>
    </row>
    <row r="24" spans="1:17" ht="15.75" thickBot="1" x14ac:dyDescent="0.3">
      <c r="A24" s="2" t="s">
        <v>18</v>
      </c>
      <c r="B24" s="25">
        <v>12</v>
      </c>
      <c r="C24" s="25">
        <v>0</v>
      </c>
      <c r="D24" s="25">
        <v>1</v>
      </c>
      <c r="E24" s="25">
        <v>0</v>
      </c>
      <c r="F24" s="25">
        <v>0</v>
      </c>
      <c r="G24" s="25">
        <v>0</v>
      </c>
      <c r="H24" s="25">
        <v>0</v>
      </c>
      <c r="I24" s="25">
        <v>0</v>
      </c>
      <c r="J24" s="25">
        <v>0</v>
      </c>
      <c r="K24" s="25">
        <v>12</v>
      </c>
      <c r="L24" s="25">
        <v>0</v>
      </c>
      <c r="M24" s="25">
        <v>1</v>
      </c>
      <c r="N24">
        <f t="shared" si="1"/>
        <v>13</v>
      </c>
      <c r="O24" s="35">
        <v>324319</v>
      </c>
      <c r="P24" s="28">
        <f t="shared" si="0"/>
        <v>4.0083991378858475</v>
      </c>
      <c r="Q24" s="25"/>
    </row>
    <row r="25" spans="1:17" ht="15.75" thickBot="1" x14ac:dyDescent="0.3">
      <c r="A25" s="3" t="s">
        <v>23</v>
      </c>
      <c r="B25" s="6">
        <v>2796</v>
      </c>
      <c r="C25" s="6">
        <v>168</v>
      </c>
      <c r="D25" s="6">
        <v>186</v>
      </c>
      <c r="E25" s="6">
        <v>197</v>
      </c>
      <c r="F25" s="6">
        <v>18</v>
      </c>
      <c r="G25" s="6">
        <v>20</v>
      </c>
      <c r="H25" s="6">
        <v>503</v>
      </c>
      <c r="I25" s="6">
        <v>30</v>
      </c>
      <c r="J25" s="6">
        <v>54</v>
      </c>
      <c r="K25" s="6">
        <v>3496</v>
      </c>
      <c r="L25" s="6">
        <v>216</v>
      </c>
      <c r="M25" s="6">
        <v>260</v>
      </c>
      <c r="N25" s="6">
        <f t="shared" ref="N25:P25" si="2">SUM(N8:N24)</f>
        <v>3972</v>
      </c>
      <c r="O25" s="35">
        <v>48692804</v>
      </c>
      <c r="P25" s="6">
        <f t="shared" si="2"/>
        <v>127.32356700101258</v>
      </c>
      <c r="Q25" s="25"/>
    </row>
    <row r="26" spans="1:17" x14ac:dyDescent="0.25">
      <c r="K26" s="25"/>
      <c r="L26" s="25"/>
      <c r="M26" s="25"/>
    </row>
    <row r="27" spans="1:17" x14ac:dyDescent="0.25">
      <c r="A27" s="32" t="s">
        <v>66</v>
      </c>
      <c r="K27" s="25"/>
      <c r="L27" s="25"/>
      <c r="M27" s="25"/>
    </row>
    <row r="29" spans="1:17" x14ac:dyDescent="0.25">
      <c r="A29" s="42" t="s">
        <v>1</v>
      </c>
      <c r="B29" s="39" t="s">
        <v>33</v>
      </c>
      <c r="C29" s="40"/>
      <c r="D29" s="40"/>
      <c r="E29" s="41"/>
      <c r="F29" s="41"/>
      <c r="G29" s="41"/>
      <c r="H29" s="41"/>
      <c r="I29" s="41"/>
      <c r="J29" s="41"/>
      <c r="K29" s="41"/>
      <c r="L29" s="41"/>
      <c r="M29" s="41"/>
    </row>
    <row r="30" spans="1:17" ht="24" customHeight="1" x14ac:dyDescent="0.25">
      <c r="A30" s="41"/>
      <c r="B30" s="42" t="s">
        <v>30</v>
      </c>
      <c r="C30" s="43"/>
      <c r="D30" s="43"/>
      <c r="E30" s="42" t="s">
        <v>31</v>
      </c>
      <c r="F30" s="43"/>
      <c r="G30" s="43"/>
      <c r="H30" s="42" t="s">
        <v>32</v>
      </c>
      <c r="I30" s="43"/>
      <c r="J30" s="43"/>
      <c r="K30" s="42" t="s">
        <v>2</v>
      </c>
      <c r="L30" s="43"/>
      <c r="M30" s="43"/>
    </row>
    <row r="31" spans="1:17" ht="51" x14ac:dyDescent="0.25">
      <c r="A31" s="41"/>
      <c r="B31" s="4" t="s">
        <v>27</v>
      </c>
      <c r="C31" s="4" t="s">
        <v>28</v>
      </c>
      <c r="D31" s="4" t="s">
        <v>29</v>
      </c>
      <c r="E31" s="4" t="s">
        <v>27</v>
      </c>
      <c r="F31" s="4" t="s">
        <v>28</v>
      </c>
      <c r="G31" s="4" t="s">
        <v>29</v>
      </c>
      <c r="H31" s="4" t="s">
        <v>27</v>
      </c>
      <c r="I31" s="4" t="s">
        <v>28</v>
      </c>
      <c r="J31" s="4" t="s">
        <v>29</v>
      </c>
      <c r="K31" s="4" t="s">
        <v>27</v>
      </c>
      <c r="L31" s="4" t="s">
        <v>28</v>
      </c>
      <c r="M31" s="4" t="s">
        <v>29</v>
      </c>
    </row>
    <row r="32" spans="1:17" ht="15.75" thickBot="1" x14ac:dyDescent="0.3">
      <c r="A32" s="2" t="s">
        <v>3</v>
      </c>
      <c r="B32" s="25">
        <v>40</v>
      </c>
      <c r="C32" s="25">
        <v>3</v>
      </c>
      <c r="D32" s="25">
        <v>3</v>
      </c>
      <c r="E32" s="25">
        <v>4</v>
      </c>
      <c r="F32" s="25">
        <v>0</v>
      </c>
      <c r="G32" s="25">
        <v>0</v>
      </c>
      <c r="H32" s="25">
        <v>4</v>
      </c>
      <c r="I32" s="25">
        <v>4</v>
      </c>
      <c r="J32" s="25">
        <v>0</v>
      </c>
      <c r="K32" s="25">
        <v>48</v>
      </c>
      <c r="L32" s="25">
        <v>7</v>
      </c>
      <c r="M32" s="25">
        <v>3</v>
      </c>
      <c r="Q32" s="25"/>
    </row>
    <row r="33" spans="1:17" ht="15.75" thickBot="1" x14ac:dyDescent="0.3">
      <c r="A33" s="2" t="s">
        <v>4</v>
      </c>
      <c r="B33" s="25">
        <v>4</v>
      </c>
      <c r="C33" s="25">
        <v>1</v>
      </c>
      <c r="D33" s="25">
        <v>0</v>
      </c>
      <c r="E33" s="25">
        <v>0</v>
      </c>
      <c r="F33" s="25">
        <v>0</v>
      </c>
      <c r="G33" s="25">
        <v>0</v>
      </c>
      <c r="H33" s="25">
        <v>2</v>
      </c>
      <c r="I33" s="25">
        <v>0</v>
      </c>
      <c r="J33" s="25">
        <v>2</v>
      </c>
      <c r="K33" s="25">
        <v>6</v>
      </c>
      <c r="L33" s="25">
        <v>1</v>
      </c>
      <c r="M33" s="25">
        <v>2</v>
      </c>
      <c r="Q33" s="25"/>
    </row>
    <row r="34" spans="1:17" ht="15.75" thickBot="1" x14ac:dyDescent="0.3">
      <c r="A34" s="2" t="s">
        <v>5</v>
      </c>
      <c r="B34" s="25">
        <v>7</v>
      </c>
      <c r="C34" s="25">
        <v>0</v>
      </c>
      <c r="D34" s="25">
        <v>3</v>
      </c>
      <c r="E34" s="25">
        <v>0</v>
      </c>
      <c r="F34" s="25">
        <v>0</v>
      </c>
      <c r="G34" s="25">
        <v>0</v>
      </c>
      <c r="H34" s="25">
        <v>0</v>
      </c>
      <c r="I34" s="25">
        <v>0</v>
      </c>
      <c r="J34" s="25">
        <v>0</v>
      </c>
      <c r="K34" s="25">
        <v>7</v>
      </c>
      <c r="L34" s="25">
        <v>0</v>
      </c>
      <c r="M34" s="25">
        <v>3</v>
      </c>
      <c r="Q34" s="25"/>
    </row>
    <row r="35" spans="1:17" ht="15.75" thickBot="1" x14ac:dyDescent="0.3">
      <c r="A35" s="2" t="s">
        <v>6</v>
      </c>
      <c r="B35" s="25">
        <v>10</v>
      </c>
      <c r="C35" s="25">
        <v>2</v>
      </c>
      <c r="D35" s="25">
        <v>1</v>
      </c>
      <c r="E35" s="25">
        <v>0</v>
      </c>
      <c r="F35" s="25">
        <v>1</v>
      </c>
      <c r="G35" s="25">
        <v>1</v>
      </c>
      <c r="H35" s="25">
        <v>2</v>
      </c>
      <c r="I35" s="25">
        <v>0</v>
      </c>
      <c r="J35" s="25">
        <v>0</v>
      </c>
      <c r="K35" s="25">
        <v>12</v>
      </c>
      <c r="L35" s="25">
        <v>3</v>
      </c>
      <c r="M35" s="25">
        <v>2</v>
      </c>
      <c r="Q35" s="25"/>
    </row>
    <row r="36" spans="1:17" ht="15.75" thickBot="1" x14ac:dyDescent="0.3">
      <c r="A36" s="2" t="s">
        <v>7</v>
      </c>
      <c r="B36" s="25">
        <v>10</v>
      </c>
      <c r="C36" s="25">
        <v>0</v>
      </c>
      <c r="D36" s="25">
        <v>1</v>
      </c>
      <c r="E36" s="25">
        <v>2</v>
      </c>
      <c r="F36" s="25">
        <v>1</v>
      </c>
      <c r="G36" s="25">
        <v>0</v>
      </c>
      <c r="H36" s="25">
        <v>0</v>
      </c>
      <c r="I36" s="25">
        <v>0</v>
      </c>
      <c r="J36" s="25">
        <v>0</v>
      </c>
      <c r="K36" s="25">
        <v>12</v>
      </c>
      <c r="L36" s="25">
        <v>1</v>
      </c>
      <c r="M36" s="25">
        <v>1</v>
      </c>
      <c r="Q36" s="25"/>
    </row>
    <row r="37" spans="1:17" ht="15.75" thickBot="1" x14ac:dyDescent="0.3">
      <c r="A37" s="2" t="s">
        <v>8</v>
      </c>
      <c r="B37" s="25">
        <v>2</v>
      </c>
      <c r="C37" s="25">
        <v>0</v>
      </c>
      <c r="D37" s="25">
        <v>1</v>
      </c>
      <c r="E37" s="25">
        <v>0</v>
      </c>
      <c r="F37" s="25">
        <v>0</v>
      </c>
      <c r="G37" s="25">
        <v>0</v>
      </c>
      <c r="H37" s="25">
        <v>0</v>
      </c>
      <c r="I37" s="25">
        <v>0</v>
      </c>
      <c r="J37" s="25">
        <v>0</v>
      </c>
      <c r="K37" s="25">
        <v>2</v>
      </c>
      <c r="L37" s="25">
        <v>0</v>
      </c>
      <c r="M37" s="25">
        <v>1</v>
      </c>
      <c r="Q37" s="25"/>
    </row>
    <row r="38" spans="1:17" ht="15.75" thickBot="1" x14ac:dyDescent="0.3">
      <c r="A38" s="2" t="s">
        <v>9</v>
      </c>
      <c r="B38" s="25">
        <v>11</v>
      </c>
      <c r="C38" s="25">
        <v>0</v>
      </c>
      <c r="D38" s="25">
        <v>3</v>
      </c>
      <c r="E38" s="25">
        <v>0</v>
      </c>
      <c r="F38" s="25">
        <v>0</v>
      </c>
      <c r="G38" s="25">
        <v>0</v>
      </c>
      <c r="H38" s="25">
        <v>1</v>
      </c>
      <c r="I38" s="25">
        <v>1</v>
      </c>
      <c r="J38" s="25">
        <v>0</v>
      </c>
      <c r="K38" s="25">
        <v>12</v>
      </c>
      <c r="L38" s="25">
        <v>1</v>
      </c>
      <c r="M38" s="25">
        <v>3</v>
      </c>
      <c r="Q38" s="25"/>
    </row>
    <row r="39" spans="1:17" ht="15.75" thickBot="1" x14ac:dyDescent="0.3">
      <c r="A39" s="2" t="s">
        <v>10</v>
      </c>
      <c r="B39" s="25">
        <v>1</v>
      </c>
      <c r="C39" s="25">
        <v>0</v>
      </c>
      <c r="D39" s="25">
        <v>0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5">
        <v>0</v>
      </c>
      <c r="K39" s="25">
        <v>1</v>
      </c>
      <c r="L39" s="25">
        <v>0</v>
      </c>
      <c r="M39" s="25">
        <v>0</v>
      </c>
      <c r="Q39" s="25"/>
    </row>
    <row r="40" spans="1:17" ht="15.75" thickBot="1" x14ac:dyDescent="0.3">
      <c r="A40" s="2" t="s">
        <v>11</v>
      </c>
      <c r="B40" s="25">
        <v>35</v>
      </c>
      <c r="C40" s="25">
        <v>8</v>
      </c>
      <c r="D40" s="25">
        <v>2</v>
      </c>
      <c r="E40" s="25">
        <v>4</v>
      </c>
      <c r="F40" s="25">
        <v>0</v>
      </c>
      <c r="G40" s="25">
        <v>3</v>
      </c>
      <c r="H40" s="25">
        <v>13</v>
      </c>
      <c r="I40" s="25">
        <v>0</v>
      </c>
      <c r="J40" s="25">
        <v>8</v>
      </c>
      <c r="K40" s="25">
        <v>52</v>
      </c>
      <c r="L40" s="25">
        <v>8</v>
      </c>
      <c r="M40" s="25">
        <v>13</v>
      </c>
      <c r="Q40" s="25"/>
    </row>
    <row r="41" spans="1:17" ht="15.75" thickBot="1" x14ac:dyDescent="0.3">
      <c r="A41" s="2" t="s">
        <v>24</v>
      </c>
      <c r="B41" s="25">
        <v>22</v>
      </c>
      <c r="C41" s="25">
        <v>8</v>
      </c>
      <c r="D41" s="25">
        <v>3</v>
      </c>
      <c r="E41" s="25">
        <v>0</v>
      </c>
      <c r="F41" s="25">
        <v>0</v>
      </c>
      <c r="G41" s="25">
        <v>0</v>
      </c>
      <c r="H41" s="25">
        <v>1</v>
      </c>
      <c r="I41" s="25">
        <v>0</v>
      </c>
      <c r="J41" s="25">
        <v>2</v>
      </c>
      <c r="K41" s="25">
        <v>23</v>
      </c>
      <c r="L41" s="25">
        <v>8</v>
      </c>
      <c r="M41" s="25">
        <v>5</v>
      </c>
      <c r="Q41" s="25"/>
    </row>
    <row r="42" spans="1:17" ht="15.75" thickBot="1" x14ac:dyDescent="0.3">
      <c r="A42" s="2" t="s">
        <v>12</v>
      </c>
      <c r="B42" s="25">
        <v>1</v>
      </c>
      <c r="C42" s="25">
        <v>0</v>
      </c>
      <c r="D42" s="25">
        <v>1</v>
      </c>
      <c r="E42" s="25">
        <v>0</v>
      </c>
      <c r="F42" s="25">
        <v>0</v>
      </c>
      <c r="G42" s="25">
        <v>0</v>
      </c>
      <c r="H42" s="25">
        <v>1</v>
      </c>
      <c r="I42" s="25">
        <v>0</v>
      </c>
      <c r="J42" s="25">
        <v>0</v>
      </c>
      <c r="K42" s="25">
        <v>2</v>
      </c>
      <c r="L42" s="25">
        <v>0</v>
      </c>
      <c r="M42" s="25">
        <v>1</v>
      </c>
      <c r="Q42" s="25"/>
    </row>
    <row r="43" spans="1:17" ht="15.75" thickBot="1" x14ac:dyDescent="0.3">
      <c r="A43" s="2" t="s">
        <v>13</v>
      </c>
      <c r="B43" s="25">
        <v>9</v>
      </c>
      <c r="C43" s="25">
        <v>0</v>
      </c>
      <c r="D43" s="25">
        <v>0</v>
      </c>
      <c r="E43" s="25">
        <v>0</v>
      </c>
      <c r="F43" s="25">
        <v>0</v>
      </c>
      <c r="G43" s="25">
        <v>0</v>
      </c>
      <c r="H43" s="25">
        <v>0</v>
      </c>
      <c r="I43" s="25">
        <v>2</v>
      </c>
      <c r="J43" s="25">
        <v>0</v>
      </c>
      <c r="K43" s="25">
        <v>9</v>
      </c>
      <c r="L43" s="25">
        <v>2</v>
      </c>
      <c r="M43" s="25">
        <v>0</v>
      </c>
      <c r="Q43" s="25"/>
    </row>
    <row r="44" spans="1:17" ht="15.75" thickBot="1" x14ac:dyDescent="0.3">
      <c r="A44" s="2" t="s">
        <v>14</v>
      </c>
      <c r="B44" s="25">
        <v>23</v>
      </c>
      <c r="C44" s="25">
        <v>1</v>
      </c>
      <c r="D44" s="25">
        <v>0</v>
      </c>
      <c r="E44" s="25">
        <v>0</v>
      </c>
      <c r="F44" s="25">
        <v>1</v>
      </c>
      <c r="G44" s="25">
        <v>0</v>
      </c>
      <c r="H44" s="25">
        <v>3</v>
      </c>
      <c r="I44" s="25">
        <v>1</v>
      </c>
      <c r="J44" s="25">
        <v>2</v>
      </c>
      <c r="K44" s="25">
        <v>26</v>
      </c>
      <c r="L44" s="25">
        <v>3</v>
      </c>
      <c r="M44" s="25">
        <v>2</v>
      </c>
      <c r="Q44" s="25"/>
    </row>
    <row r="45" spans="1:17" ht="15.75" thickBot="1" x14ac:dyDescent="0.3">
      <c r="A45" s="2" t="s">
        <v>15</v>
      </c>
      <c r="B45" s="25">
        <v>4</v>
      </c>
      <c r="C45" s="25">
        <v>3</v>
      </c>
      <c r="D45" s="25">
        <v>0</v>
      </c>
      <c r="E45" s="25">
        <v>0</v>
      </c>
      <c r="F45" s="25">
        <v>0</v>
      </c>
      <c r="G45" s="25">
        <v>0</v>
      </c>
      <c r="H45" s="25">
        <v>1</v>
      </c>
      <c r="I45" s="25">
        <v>0</v>
      </c>
      <c r="J45" s="25">
        <v>0</v>
      </c>
      <c r="K45" s="25">
        <v>5</v>
      </c>
      <c r="L45" s="25">
        <v>3</v>
      </c>
      <c r="M45" s="25">
        <v>0</v>
      </c>
      <c r="Q45" s="25"/>
    </row>
    <row r="46" spans="1:17" ht="15.75" thickBot="1" x14ac:dyDescent="0.3">
      <c r="A46" s="2" t="s">
        <v>16</v>
      </c>
      <c r="B46" s="25">
        <v>0</v>
      </c>
      <c r="C46" s="25">
        <v>0</v>
      </c>
      <c r="D46" s="25">
        <v>0</v>
      </c>
      <c r="E46" s="25">
        <v>0</v>
      </c>
      <c r="F46" s="25">
        <v>0</v>
      </c>
      <c r="G46" s="25">
        <v>0</v>
      </c>
      <c r="H46" s="25">
        <v>1</v>
      </c>
      <c r="I46" s="25">
        <v>0</v>
      </c>
      <c r="J46" s="25">
        <v>1</v>
      </c>
      <c r="K46" s="25">
        <v>1</v>
      </c>
      <c r="L46" s="25">
        <v>0</v>
      </c>
      <c r="M46" s="25">
        <v>1</v>
      </c>
      <c r="Q46" s="25"/>
    </row>
    <row r="47" spans="1:17" ht="15.75" thickBot="1" x14ac:dyDescent="0.3">
      <c r="A47" s="2" t="s">
        <v>17</v>
      </c>
      <c r="B47" s="25">
        <v>4</v>
      </c>
      <c r="C47" s="25">
        <v>0</v>
      </c>
      <c r="D47" s="25">
        <v>0</v>
      </c>
      <c r="E47" s="25">
        <v>1</v>
      </c>
      <c r="F47" s="25">
        <v>0</v>
      </c>
      <c r="G47" s="25">
        <v>0</v>
      </c>
      <c r="H47" s="25">
        <v>0</v>
      </c>
      <c r="I47" s="25">
        <v>0</v>
      </c>
      <c r="J47" s="25">
        <v>1</v>
      </c>
      <c r="K47" s="25">
        <v>5</v>
      </c>
      <c r="L47" s="25">
        <v>0</v>
      </c>
      <c r="M47" s="25">
        <v>1</v>
      </c>
      <c r="Q47" s="25"/>
    </row>
    <row r="48" spans="1:17" ht="15.75" thickBot="1" x14ac:dyDescent="0.3">
      <c r="A48" s="2" t="s">
        <v>18</v>
      </c>
      <c r="B48" s="25">
        <v>0</v>
      </c>
      <c r="C48" s="25">
        <v>0</v>
      </c>
      <c r="D48" s="25">
        <v>0</v>
      </c>
      <c r="E48" s="25">
        <v>0</v>
      </c>
      <c r="F48" s="25">
        <v>0</v>
      </c>
      <c r="G48" s="25">
        <v>0</v>
      </c>
      <c r="H48" s="25">
        <v>0</v>
      </c>
      <c r="I48" s="25">
        <v>0</v>
      </c>
      <c r="J48" s="25">
        <v>0</v>
      </c>
      <c r="K48" s="25">
        <v>0</v>
      </c>
      <c r="L48" s="25">
        <v>0</v>
      </c>
      <c r="M48" s="25">
        <v>0</v>
      </c>
      <c r="Q48" s="25"/>
    </row>
    <row r="49" spans="1:17" ht="15.75" thickBot="1" x14ac:dyDescent="0.3">
      <c r="A49" s="3" t="s">
        <v>23</v>
      </c>
      <c r="B49" s="6">
        <v>183</v>
      </c>
      <c r="C49" s="6">
        <v>26</v>
      </c>
      <c r="D49" s="6">
        <v>18</v>
      </c>
      <c r="E49" s="6">
        <v>11</v>
      </c>
      <c r="F49" s="6">
        <v>3</v>
      </c>
      <c r="G49" s="6">
        <v>4</v>
      </c>
      <c r="H49" s="6">
        <v>29</v>
      </c>
      <c r="I49" s="6">
        <v>8</v>
      </c>
      <c r="J49" s="6">
        <v>16</v>
      </c>
      <c r="K49" s="6">
        <v>223</v>
      </c>
      <c r="L49" s="6">
        <v>37</v>
      </c>
      <c r="M49" s="6">
        <v>38</v>
      </c>
      <c r="N49" s="25"/>
      <c r="Q49" s="25"/>
    </row>
    <row r="50" spans="1:17" x14ac:dyDescent="0.25">
      <c r="K50" s="25"/>
      <c r="L50" s="25"/>
      <c r="M50" s="25"/>
    </row>
    <row r="52" spans="1:17" x14ac:dyDescent="0.25">
      <c r="A52" s="42" t="s">
        <v>2</v>
      </c>
      <c r="B52" s="39" t="s">
        <v>33</v>
      </c>
      <c r="C52" s="40"/>
      <c r="D52" s="40"/>
      <c r="E52" s="41"/>
      <c r="F52" s="41"/>
      <c r="G52" s="41"/>
      <c r="H52" s="41"/>
      <c r="I52" s="41"/>
      <c r="J52" s="41"/>
      <c r="K52" s="41"/>
      <c r="L52" s="41"/>
      <c r="M52" s="41"/>
    </row>
    <row r="53" spans="1:17" ht="24.75" customHeight="1" x14ac:dyDescent="0.25">
      <c r="A53" s="41"/>
      <c r="B53" s="42" t="s">
        <v>30</v>
      </c>
      <c r="C53" s="43"/>
      <c r="D53" s="43"/>
      <c r="E53" s="42" t="s">
        <v>31</v>
      </c>
      <c r="F53" s="43"/>
      <c r="G53" s="43"/>
      <c r="H53" s="42" t="s">
        <v>32</v>
      </c>
      <c r="I53" s="43"/>
      <c r="J53" s="43"/>
      <c r="K53" s="42" t="s">
        <v>2</v>
      </c>
      <c r="L53" s="43"/>
      <c r="M53" s="43"/>
    </row>
    <row r="54" spans="1:17" ht="51" x14ac:dyDescent="0.25">
      <c r="A54" s="41"/>
      <c r="B54" s="4" t="s">
        <v>27</v>
      </c>
      <c r="C54" s="4" t="s">
        <v>28</v>
      </c>
      <c r="D54" s="4" t="s">
        <v>29</v>
      </c>
      <c r="E54" s="4" t="s">
        <v>27</v>
      </c>
      <c r="F54" s="4" t="s">
        <v>28</v>
      </c>
      <c r="G54" s="4" t="s">
        <v>29</v>
      </c>
      <c r="H54" s="4" t="s">
        <v>27</v>
      </c>
      <c r="I54" s="4" t="s">
        <v>28</v>
      </c>
      <c r="J54" s="4" t="s">
        <v>29</v>
      </c>
      <c r="K54" s="4" t="s">
        <v>27</v>
      </c>
      <c r="L54" s="4" t="s">
        <v>28</v>
      </c>
      <c r="M54" s="4" t="s">
        <v>29</v>
      </c>
    </row>
    <row r="55" spans="1:17" ht="15.75" thickBot="1" x14ac:dyDescent="0.3">
      <c r="A55" s="2" t="s">
        <v>3</v>
      </c>
      <c r="B55" s="25">
        <f>B8+B32</f>
        <v>427</v>
      </c>
      <c r="C55" s="25">
        <f t="shared" ref="C55:M55" si="3">C8+C32</f>
        <v>30</v>
      </c>
      <c r="D55" s="25">
        <f t="shared" si="3"/>
        <v>35</v>
      </c>
      <c r="E55" s="25">
        <f t="shared" si="3"/>
        <v>30</v>
      </c>
      <c r="F55" s="25">
        <f t="shared" si="3"/>
        <v>2</v>
      </c>
      <c r="G55" s="25">
        <f t="shared" si="3"/>
        <v>5</v>
      </c>
      <c r="H55" s="25">
        <f t="shared" si="3"/>
        <v>52</v>
      </c>
      <c r="I55" s="25">
        <f t="shared" si="3"/>
        <v>5</v>
      </c>
      <c r="J55" s="25">
        <f t="shared" si="3"/>
        <v>6</v>
      </c>
      <c r="K55" s="25">
        <f t="shared" si="3"/>
        <v>509</v>
      </c>
      <c r="L55" s="25">
        <f t="shared" si="3"/>
        <v>37</v>
      </c>
      <c r="M55" s="25">
        <f t="shared" si="3"/>
        <v>46</v>
      </c>
    </row>
    <row r="56" spans="1:17" ht="15.75" thickBot="1" x14ac:dyDescent="0.3">
      <c r="A56" s="2" t="s">
        <v>4</v>
      </c>
      <c r="B56" s="25">
        <f t="shared" ref="B56:M56" si="4">B9+B33</f>
        <v>75</v>
      </c>
      <c r="C56" s="25">
        <f t="shared" si="4"/>
        <v>9</v>
      </c>
      <c r="D56" s="25">
        <f t="shared" si="4"/>
        <v>1</v>
      </c>
      <c r="E56" s="25">
        <f t="shared" si="4"/>
        <v>4</v>
      </c>
      <c r="F56" s="25">
        <f t="shared" si="4"/>
        <v>3</v>
      </c>
      <c r="G56" s="25">
        <f t="shared" si="4"/>
        <v>1</v>
      </c>
      <c r="H56" s="25">
        <f t="shared" si="4"/>
        <v>23</v>
      </c>
      <c r="I56" s="25">
        <f t="shared" si="4"/>
        <v>1</v>
      </c>
      <c r="J56" s="25">
        <f t="shared" si="4"/>
        <v>4</v>
      </c>
      <c r="K56" s="25">
        <f t="shared" si="4"/>
        <v>102</v>
      </c>
      <c r="L56" s="25">
        <f t="shared" si="4"/>
        <v>13</v>
      </c>
      <c r="M56" s="25">
        <f t="shared" si="4"/>
        <v>6</v>
      </c>
    </row>
    <row r="57" spans="1:17" ht="15.75" thickBot="1" x14ac:dyDescent="0.3">
      <c r="A57" s="2" t="s">
        <v>5</v>
      </c>
      <c r="B57" s="25">
        <f t="shared" ref="B57:M57" si="5">B10+B34</f>
        <v>59</v>
      </c>
      <c r="C57" s="25">
        <f t="shared" si="5"/>
        <v>3</v>
      </c>
      <c r="D57" s="25">
        <f t="shared" si="5"/>
        <v>4</v>
      </c>
      <c r="E57" s="25">
        <f t="shared" si="5"/>
        <v>1</v>
      </c>
      <c r="F57" s="25">
        <f t="shared" si="5"/>
        <v>0</v>
      </c>
      <c r="G57" s="25">
        <f t="shared" si="5"/>
        <v>0</v>
      </c>
      <c r="H57" s="25">
        <f t="shared" si="5"/>
        <v>2</v>
      </c>
      <c r="I57" s="25">
        <f t="shared" si="5"/>
        <v>0</v>
      </c>
      <c r="J57" s="25">
        <f t="shared" si="5"/>
        <v>1</v>
      </c>
      <c r="K57" s="25">
        <f t="shared" si="5"/>
        <v>62</v>
      </c>
      <c r="L57" s="25">
        <f t="shared" si="5"/>
        <v>3</v>
      </c>
      <c r="M57" s="25">
        <f t="shared" si="5"/>
        <v>5</v>
      </c>
    </row>
    <row r="58" spans="1:17" ht="15.75" thickBot="1" x14ac:dyDescent="0.3">
      <c r="A58" s="2" t="s">
        <v>6</v>
      </c>
      <c r="B58" s="25">
        <f t="shared" ref="B58:M58" si="6">B11+B35</f>
        <v>124</v>
      </c>
      <c r="C58" s="25">
        <f t="shared" si="6"/>
        <v>10</v>
      </c>
      <c r="D58" s="25">
        <f t="shared" si="6"/>
        <v>10</v>
      </c>
      <c r="E58" s="25">
        <f t="shared" si="6"/>
        <v>9</v>
      </c>
      <c r="F58" s="25">
        <f t="shared" si="6"/>
        <v>1</v>
      </c>
      <c r="G58" s="25">
        <f t="shared" si="6"/>
        <v>4</v>
      </c>
      <c r="H58" s="25">
        <f t="shared" si="6"/>
        <v>29</v>
      </c>
      <c r="I58" s="25">
        <f t="shared" si="6"/>
        <v>2</v>
      </c>
      <c r="J58" s="25">
        <f t="shared" si="6"/>
        <v>2</v>
      </c>
      <c r="K58" s="25">
        <f t="shared" si="6"/>
        <v>162</v>
      </c>
      <c r="L58" s="25">
        <f t="shared" si="6"/>
        <v>13</v>
      </c>
      <c r="M58" s="25">
        <f t="shared" si="6"/>
        <v>16</v>
      </c>
    </row>
    <row r="59" spans="1:17" ht="15.75" thickBot="1" x14ac:dyDescent="0.3">
      <c r="A59" s="2" t="s">
        <v>7</v>
      </c>
      <c r="B59" s="25">
        <f t="shared" ref="B59:M59" si="7">B12+B36</f>
        <v>183</v>
      </c>
      <c r="C59" s="25">
        <f t="shared" si="7"/>
        <v>5</v>
      </c>
      <c r="D59" s="25">
        <f t="shared" si="7"/>
        <v>15</v>
      </c>
      <c r="E59" s="25">
        <f t="shared" si="7"/>
        <v>13</v>
      </c>
      <c r="F59" s="25">
        <f t="shared" si="7"/>
        <v>1</v>
      </c>
      <c r="G59" s="25">
        <f t="shared" si="7"/>
        <v>2</v>
      </c>
      <c r="H59" s="25">
        <f t="shared" si="7"/>
        <v>19</v>
      </c>
      <c r="I59" s="25">
        <f t="shared" si="7"/>
        <v>2</v>
      </c>
      <c r="J59" s="25">
        <f t="shared" si="7"/>
        <v>3</v>
      </c>
      <c r="K59" s="25">
        <f t="shared" si="7"/>
        <v>215</v>
      </c>
      <c r="L59" s="25">
        <f t="shared" si="7"/>
        <v>8</v>
      </c>
      <c r="M59" s="25">
        <f t="shared" si="7"/>
        <v>20</v>
      </c>
    </row>
    <row r="60" spans="1:17" ht="15.75" thickBot="1" x14ac:dyDescent="0.3">
      <c r="A60" s="2" t="s">
        <v>8</v>
      </c>
      <c r="B60" s="25">
        <f t="shared" ref="B60:M60" si="8">B13+B37</f>
        <v>30</v>
      </c>
      <c r="C60" s="25">
        <f t="shared" si="8"/>
        <v>3</v>
      </c>
      <c r="D60" s="25">
        <f t="shared" si="8"/>
        <v>3</v>
      </c>
      <c r="E60" s="25">
        <f t="shared" si="8"/>
        <v>9</v>
      </c>
      <c r="F60" s="25">
        <f t="shared" si="8"/>
        <v>0</v>
      </c>
      <c r="G60" s="25">
        <f t="shared" si="8"/>
        <v>0</v>
      </c>
      <c r="H60" s="25">
        <f t="shared" si="8"/>
        <v>5</v>
      </c>
      <c r="I60" s="25">
        <f t="shared" si="8"/>
        <v>0</v>
      </c>
      <c r="J60" s="25">
        <f t="shared" si="8"/>
        <v>2</v>
      </c>
      <c r="K60" s="25">
        <f t="shared" si="8"/>
        <v>44</v>
      </c>
      <c r="L60" s="25">
        <f t="shared" si="8"/>
        <v>3</v>
      </c>
      <c r="M60" s="25">
        <f t="shared" si="8"/>
        <v>5</v>
      </c>
    </row>
    <row r="61" spans="1:17" ht="15.75" thickBot="1" x14ac:dyDescent="0.3">
      <c r="A61" s="2" t="s">
        <v>9</v>
      </c>
      <c r="B61" s="25">
        <f t="shared" ref="B61:M61" si="9">B14+B38</f>
        <v>98</v>
      </c>
      <c r="C61" s="25">
        <f t="shared" si="9"/>
        <v>7</v>
      </c>
      <c r="D61" s="25">
        <f t="shared" si="9"/>
        <v>8</v>
      </c>
      <c r="E61" s="25">
        <f t="shared" si="9"/>
        <v>3</v>
      </c>
      <c r="F61" s="25">
        <f t="shared" si="9"/>
        <v>0</v>
      </c>
      <c r="G61" s="25">
        <f t="shared" si="9"/>
        <v>0</v>
      </c>
      <c r="H61" s="25">
        <f t="shared" si="9"/>
        <v>13</v>
      </c>
      <c r="I61" s="25">
        <f t="shared" si="9"/>
        <v>2</v>
      </c>
      <c r="J61" s="25">
        <f t="shared" si="9"/>
        <v>1</v>
      </c>
      <c r="K61" s="25">
        <f t="shared" si="9"/>
        <v>114</v>
      </c>
      <c r="L61" s="25">
        <f t="shared" si="9"/>
        <v>9</v>
      </c>
      <c r="M61" s="25">
        <f t="shared" si="9"/>
        <v>9</v>
      </c>
    </row>
    <row r="62" spans="1:17" ht="15.75" thickBot="1" x14ac:dyDescent="0.3">
      <c r="A62" s="2" t="s">
        <v>10</v>
      </c>
      <c r="B62" s="25">
        <f t="shared" ref="B62:M62" si="10">B15+B39</f>
        <v>109</v>
      </c>
      <c r="C62" s="25">
        <f t="shared" si="10"/>
        <v>9</v>
      </c>
      <c r="D62" s="25">
        <f t="shared" si="10"/>
        <v>4</v>
      </c>
      <c r="E62" s="25">
        <f t="shared" si="10"/>
        <v>3</v>
      </c>
      <c r="F62" s="25">
        <f t="shared" si="10"/>
        <v>0</v>
      </c>
      <c r="G62" s="25">
        <f t="shared" si="10"/>
        <v>0</v>
      </c>
      <c r="H62" s="25">
        <f t="shared" si="10"/>
        <v>9</v>
      </c>
      <c r="I62" s="25">
        <f t="shared" si="10"/>
        <v>0</v>
      </c>
      <c r="J62" s="25">
        <f t="shared" si="10"/>
        <v>1</v>
      </c>
      <c r="K62" s="25">
        <f t="shared" si="10"/>
        <v>121</v>
      </c>
      <c r="L62" s="25">
        <f t="shared" si="10"/>
        <v>9</v>
      </c>
      <c r="M62" s="25">
        <f t="shared" si="10"/>
        <v>5</v>
      </c>
    </row>
    <row r="63" spans="1:17" ht="15.75" thickBot="1" x14ac:dyDescent="0.3">
      <c r="A63" s="2" t="s">
        <v>11</v>
      </c>
      <c r="B63" s="25">
        <f t="shared" ref="B63:M63" si="11">B16+B40</f>
        <v>700</v>
      </c>
      <c r="C63" s="25">
        <f t="shared" si="11"/>
        <v>48</v>
      </c>
      <c r="D63" s="25">
        <f t="shared" si="11"/>
        <v>49</v>
      </c>
      <c r="E63" s="25">
        <f t="shared" si="11"/>
        <v>72</v>
      </c>
      <c r="F63" s="25">
        <f t="shared" si="11"/>
        <v>7</v>
      </c>
      <c r="G63" s="25">
        <f t="shared" si="11"/>
        <v>7</v>
      </c>
      <c r="H63" s="25">
        <f t="shared" si="11"/>
        <v>249</v>
      </c>
      <c r="I63" s="25">
        <f t="shared" si="11"/>
        <v>20</v>
      </c>
      <c r="J63" s="25">
        <f t="shared" si="11"/>
        <v>30</v>
      </c>
      <c r="K63" s="25">
        <f t="shared" si="11"/>
        <v>1021</v>
      </c>
      <c r="L63" s="25">
        <f t="shared" si="11"/>
        <v>75</v>
      </c>
      <c r="M63" s="25">
        <f t="shared" si="11"/>
        <v>86</v>
      </c>
    </row>
    <row r="64" spans="1:17" ht="15.75" thickBot="1" x14ac:dyDescent="0.3">
      <c r="A64" s="2" t="s">
        <v>24</v>
      </c>
      <c r="B64" s="25">
        <f t="shared" ref="B64:M64" si="12">B17+B41</f>
        <v>361</v>
      </c>
      <c r="C64" s="25">
        <f t="shared" si="12"/>
        <v>28</v>
      </c>
      <c r="D64" s="25">
        <f t="shared" si="12"/>
        <v>26</v>
      </c>
      <c r="E64" s="25">
        <f t="shared" si="12"/>
        <v>24</v>
      </c>
      <c r="F64" s="25">
        <f t="shared" si="12"/>
        <v>0</v>
      </c>
      <c r="G64" s="25">
        <f t="shared" si="12"/>
        <v>2</v>
      </c>
      <c r="H64" s="25">
        <f t="shared" si="12"/>
        <v>51</v>
      </c>
      <c r="I64" s="25">
        <f t="shared" si="12"/>
        <v>1</v>
      </c>
      <c r="J64" s="25">
        <f t="shared" si="12"/>
        <v>6</v>
      </c>
      <c r="K64" s="25">
        <f t="shared" si="12"/>
        <v>436</v>
      </c>
      <c r="L64" s="25">
        <f t="shared" si="12"/>
        <v>29</v>
      </c>
      <c r="M64" s="25">
        <f t="shared" si="12"/>
        <v>34</v>
      </c>
    </row>
    <row r="65" spans="1:13" ht="15.75" thickBot="1" x14ac:dyDescent="0.3">
      <c r="A65" s="2" t="s">
        <v>12</v>
      </c>
      <c r="B65" s="25">
        <f t="shared" ref="B65:M65" si="13">B18+B42</f>
        <v>18</v>
      </c>
      <c r="C65" s="25">
        <f t="shared" si="13"/>
        <v>0</v>
      </c>
      <c r="D65" s="25">
        <f t="shared" si="13"/>
        <v>3</v>
      </c>
      <c r="E65" s="25">
        <f t="shared" si="13"/>
        <v>0</v>
      </c>
      <c r="F65" s="25">
        <f t="shared" si="13"/>
        <v>0</v>
      </c>
      <c r="G65" s="25">
        <f t="shared" si="13"/>
        <v>0</v>
      </c>
      <c r="H65" s="25">
        <f t="shared" si="13"/>
        <v>5</v>
      </c>
      <c r="I65" s="25">
        <f t="shared" si="13"/>
        <v>1</v>
      </c>
      <c r="J65" s="25">
        <f t="shared" si="13"/>
        <v>0</v>
      </c>
      <c r="K65" s="25">
        <f t="shared" si="13"/>
        <v>23</v>
      </c>
      <c r="L65" s="25">
        <f t="shared" si="13"/>
        <v>1</v>
      </c>
      <c r="M65" s="25">
        <f t="shared" si="13"/>
        <v>3</v>
      </c>
    </row>
    <row r="66" spans="1:13" ht="15.75" thickBot="1" x14ac:dyDescent="0.3">
      <c r="A66" s="2" t="s">
        <v>13</v>
      </c>
      <c r="B66" s="25">
        <f t="shared" ref="B66:M66" si="14">B19+B43</f>
        <v>111</v>
      </c>
      <c r="C66" s="25">
        <f t="shared" si="14"/>
        <v>7</v>
      </c>
      <c r="D66" s="25">
        <f t="shared" si="14"/>
        <v>10</v>
      </c>
      <c r="E66" s="25">
        <f t="shared" si="14"/>
        <v>3</v>
      </c>
      <c r="F66" s="25">
        <f t="shared" si="14"/>
        <v>0</v>
      </c>
      <c r="G66" s="25">
        <f t="shared" si="14"/>
        <v>0</v>
      </c>
      <c r="H66" s="25">
        <f t="shared" si="14"/>
        <v>9</v>
      </c>
      <c r="I66" s="25">
        <f t="shared" si="14"/>
        <v>3</v>
      </c>
      <c r="J66" s="25">
        <f t="shared" si="14"/>
        <v>1</v>
      </c>
      <c r="K66" s="25">
        <f t="shared" si="14"/>
        <v>123</v>
      </c>
      <c r="L66" s="25">
        <f t="shared" si="14"/>
        <v>10</v>
      </c>
      <c r="M66" s="25">
        <f t="shared" si="14"/>
        <v>11</v>
      </c>
    </row>
    <row r="67" spans="1:13" ht="15.75" thickBot="1" x14ac:dyDescent="0.3">
      <c r="A67" s="2" t="s">
        <v>14</v>
      </c>
      <c r="B67" s="25">
        <f t="shared" ref="B67:M67" si="15">B20+B44</f>
        <v>432</v>
      </c>
      <c r="C67" s="25">
        <f t="shared" si="15"/>
        <v>23</v>
      </c>
      <c r="D67" s="25">
        <f t="shared" si="15"/>
        <v>27</v>
      </c>
      <c r="E67" s="25">
        <f t="shared" si="15"/>
        <v>29</v>
      </c>
      <c r="F67" s="25">
        <f t="shared" si="15"/>
        <v>5</v>
      </c>
      <c r="G67" s="25">
        <f t="shared" si="15"/>
        <v>2</v>
      </c>
      <c r="H67" s="25">
        <f t="shared" si="15"/>
        <v>37</v>
      </c>
      <c r="I67" s="25">
        <f t="shared" si="15"/>
        <v>1</v>
      </c>
      <c r="J67" s="25">
        <f t="shared" si="15"/>
        <v>7</v>
      </c>
      <c r="K67" s="25">
        <f t="shared" si="15"/>
        <v>498</v>
      </c>
      <c r="L67" s="25">
        <f t="shared" si="15"/>
        <v>29</v>
      </c>
      <c r="M67" s="25">
        <f t="shared" si="15"/>
        <v>36</v>
      </c>
    </row>
    <row r="68" spans="1:13" ht="15.75" thickBot="1" x14ac:dyDescent="0.3">
      <c r="A68" s="2" t="s">
        <v>15</v>
      </c>
      <c r="B68" s="25">
        <f t="shared" ref="B68:M68" si="16">B21+B45</f>
        <v>84</v>
      </c>
      <c r="C68" s="25">
        <f t="shared" si="16"/>
        <v>3</v>
      </c>
      <c r="D68" s="25">
        <f t="shared" si="16"/>
        <v>2</v>
      </c>
      <c r="E68" s="25">
        <f t="shared" si="16"/>
        <v>1</v>
      </c>
      <c r="F68" s="25">
        <f t="shared" si="16"/>
        <v>0</v>
      </c>
      <c r="G68" s="25">
        <f t="shared" si="16"/>
        <v>1</v>
      </c>
      <c r="H68" s="25">
        <f t="shared" si="16"/>
        <v>5</v>
      </c>
      <c r="I68" s="25">
        <f t="shared" si="16"/>
        <v>0</v>
      </c>
      <c r="J68" s="25">
        <f t="shared" si="16"/>
        <v>0</v>
      </c>
      <c r="K68" s="25">
        <f t="shared" si="16"/>
        <v>90</v>
      </c>
      <c r="L68" s="25">
        <f t="shared" si="16"/>
        <v>3</v>
      </c>
      <c r="M68" s="25">
        <f t="shared" si="16"/>
        <v>3</v>
      </c>
    </row>
    <row r="69" spans="1:13" ht="15.75" thickBot="1" x14ac:dyDescent="0.3">
      <c r="A69" s="2" t="s">
        <v>16</v>
      </c>
      <c r="B69" s="25">
        <f t="shared" ref="B69:M69" si="17">B22+B46</f>
        <v>57</v>
      </c>
      <c r="C69" s="25">
        <f t="shared" si="17"/>
        <v>0</v>
      </c>
      <c r="D69" s="25">
        <f t="shared" si="17"/>
        <v>2</v>
      </c>
      <c r="E69" s="25">
        <f t="shared" si="17"/>
        <v>1</v>
      </c>
      <c r="F69" s="25">
        <f t="shared" si="17"/>
        <v>1</v>
      </c>
      <c r="G69" s="25">
        <f t="shared" si="17"/>
        <v>0</v>
      </c>
      <c r="H69" s="25">
        <f t="shared" si="17"/>
        <v>11</v>
      </c>
      <c r="I69" s="25">
        <f t="shared" si="17"/>
        <v>0</v>
      </c>
      <c r="J69" s="25">
        <f t="shared" si="17"/>
        <v>1</v>
      </c>
      <c r="K69" s="25">
        <f t="shared" si="17"/>
        <v>69</v>
      </c>
      <c r="L69" s="25">
        <f t="shared" si="17"/>
        <v>1</v>
      </c>
      <c r="M69" s="25">
        <f t="shared" si="17"/>
        <v>3</v>
      </c>
    </row>
    <row r="70" spans="1:13" ht="15.75" thickBot="1" x14ac:dyDescent="0.3">
      <c r="A70" s="2" t="s">
        <v>17</v>
      </c>
      <c r="B70" s="25">
        <f t="shared" ref="B70:M70" si="18">B23+B47</f>
        <v>99</v>
      </c>
      <c r="C70" s="25">
        <f t="shared" si="18"/>
        <v>9</v>
      </c>
      <c r="D70" s="25">
        <f t="shared" si="18"/>
        <v>4</v>
      </c>
      <c r="E70" s="25">
        <f t="shared" si="18"/>
        <v>6</v>
      </c>
      <c r="F70" s="25">
        <f t="shared" si="18"/>
        <v>1</v>
      </c>
      <c r="G70" s="25">
        <f t="shared" si="18"/>
        <v>0</v>
      </c>
      <c r="H70" s="25">
        <f t="shared" si="18"/>
        <v>13</v>
      </c>
      <c r="I70" s="25">
        <f t="shared" si="18"/>
        <v>0</v>
      </c>
      <c r="J70" s="25">
        <f t="shared" si="18"/>
        <v>5</v>
      </c>
      <c r="K70" s="25">
        <f t="shared" si="18"/>
        <v>118</v>
      </c>
      <c r="L70" s="25">
        <f t="shared" si="18"/>
        <v>10</v>
      </c>
      <c r="M70" s="25">
        <f t="shared" si="18"/>
        <v>9</v>
      </c>
    </row>
    <row r="71" spans="1:13" ht="15.75" thickBot="1" x14ac:dyDescent="0.3">
      <c r="A71" s="2" t="s">
        <v>18</v>
      </c>
      <c r="B71" s="25">
        <f t="shared" ref="B71:M71" si="19">B24+B48</f>
        <v>12</v>
      </c>
      <c r="C71" s="25">
        <f t="shared" si="19"/>
        <v>0</v>
      </c>
      <c r="D71" s="25">
        <f t="shared" si="19"/>
        <v>1</v>
      </c>
      <c r="E71" s="25">
        <f t="shared" si="19"/>
        <v>0</v>
      </c>
      <c r="F71" s="25">
        <f t="shared" si="19"/>
        <v>0</v>
      </c>
      <c r="G71" s="25">
        <f t="shared" si="19"/>
        <v>0</v>
      </c>
      <c r="H71" s="25">
        <f t="shared" si="19"/>
        <v>0</v>
      </c>
      <c r="I71" s="25">
        <f t="shared" si="19"/>
        <v>0</v>
      </c>
      <c r="J71" s="25">
        <f t="shared" si="19"/>
        <v>0</v>
      </c>
      <c r="K71" s="25">
        <f t="shared" si="19"/>
        <v>12</v>
      </c>
      <c r="L71" s="25">
        <f t="shared" si="19"/>
        <v>0</v>
      </c>
      <c r="M71" s="25">
        <f t="shared" si="19"/>
        <v>1</v>
      </c>
    </row>
    <row r="72" spans="1:13" ht="15.75" thickBot="1" x14ac:dyDescent="0.3">
      <c r="A72" s="3" t="s">
        <v>23</v>
      </c>
      <c r="B72" s="6">
        <f t="shared" ref="B72:M72" si="20">B25+B49</f>
        <v>2979</v>
      </c>
      <c r="C72" s="6">
        <f t="shared" si="20"/>
        <v>194</v>
      </c>
      <c r="D72" s="6">
        <f t="shared" si="20"/>
        <v>204</v>
      </c>
      <c r="E72" s="6">
        <f t="shared" si="20"/>
        <v>208</v>
      </c>
      <c r="F72" s="6">
        <f t="shared" si="20"/>
        <v>21</v>
      </c>
      <c r="G72" s="6">
        <f t="shared" si="20"/>
        <v>24</v>
      </c>
      <c r="H72" s="6">
        <f t="shared" si="20"/>
        <v>532</v>
      </c>
      <c r="I72" s="6">
        <f t="shared" si="20"/>
        <v>38</v>
      </c>
      <c r="J72" s="6">
        <f t="shared" si="20"/>
        <v>70</v>
      </c>
      <c r="K72" s="6">
        <f t="shared" si="20"/>
        <v>3719</v>
      </c>
      <c r="L72" s="6">
        <f t="shared" si="20"/>
        <v>253</v>
      </c>
      <c r="M72" s="6">
        <f t="shared" si="20"/>
        <v>298</v>
      </c>
    </row>
  </sheetData>
  <mergeCells count="18">
    <mergeCell ref="A52:A54"/>
    <mergeCell ref="B52:M52"/>
    <mergeCell ref="B53:D53"/>
    <mergeCell ref="E53:G53"/>
    <mergeCell ref="H53:J53"/>
    <mergeCell ref="K53:M53"/>
    <mergeCell ref="A5:A7"/>
    <mergeCell ref="A29:A31"/>
    <mergeCell ref="B29:M29"/>
    <mergeCell ref="B30:D30"/>
    <mergeCell ref="E30:G30"/>
    <mergeCell ref="H30:J30"/>
    <mergeCell ref="K30:M30"/>
    <mergeCell ref="B6:D6"/>
    <mergeCell ref="E6:G6"/>
    <mergeCell ref="H6:J6"/>
    <mergeCell ref="K6:M6"/>
    <mergeCell ref="B5:M5"/>
  </mergeCells>
  <pageMargins left="0.7" right="0.7" top="0.75" bottom="0.75" header="0.3" footer="0.3"/>
  <pageSetup paperSize="9" orientation="portrait" horizontalDpi="90" verticalDpi="9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55181-8651-4752-B616-D055AB9B940F}">
  <dimension ref="A5:M71"/>
  <sheetViews>
    <sheetView workbookViewId="0">
      <selection activeCell="A3" sqref="A3"/>
    </sheetView>
  </sheetViews>
  <sheetFormatPr baseColWidth="10" defaultRowHeight="15" x14ac:dyDescent="0.25"/>
  <cols>
    <col min="1" max="1" width="23.5703125" customWidth="1"/>
    <col min="2" max="2" width="13" customWidth="1"/>
    <col min="3" max="3" width="15.28515625" customWidth="1"/>
    <col min="4" max="4" width="16.28515625" customWidth="1"/>
    <col min="5" max="5" width="14" customWidth="1"/>
    <col min="6" max="6" width="14.85546875" customWidth="1"/>
    <col min="7" max="7" width="16.28515625" customWidth="1"/>
    <col min="8" max="8" width="12.85546875" customWidth="1"/>
    <col min="9" max="9" width="15.5703125" customWidth="1"/>
    <col min="10" max="10" width="15.85546875" customWidth="1"/>
    <col min="11" max="11" width="13.42578125" customWidth="1"/>
    <col min="12" max="12" width="14.7109375" customWidth="1"/>
    <col min="13" max="13" width="15.85546875" customWidth="1"/>
  </cols>
  <sheetData>
    <row r="5" spans="1:13" x14ac:dyDescent="0.25">
      <c r="A5" s="42" t="s">
        <v>34</v>
      </c>
      <c r="B5" s="39" t="s">
        <v>33</v>
      </c>
      <c r="C5" s="40"/>
      <c r="D5" s="40"/>
      <c r="E5" s="41"/>
      <c r="F5" s="41"/>
      <c r="G5" s="41"/>
      <c r="H5" s="41"/>
      <c r="I5" s="41"/>
      <c r="J5" s="41"/>
      <c r="K5" s="41"/>
      <c r="L5" s="41"/>
      <c r="M5" s="41"/>
    </row>
    <row r="6" spans="1:13" ht="24.75" customHeight="1" x14ac:dyDescent="0.25">
      <c r="A6" s="41"/>
      <c r="B6" s="42" t="s">
        <v>30</v>
      </c>
      <c r="C6" s="43"/>
      <c r="D6" s="43"/>
      <c r="E6" s="42" t="s">
        <v>31</v>
      </c>
      <c r="F6" s="43"/>
      <c r="G6" s="43"/>
      <c r="H6" s="42" t="s">
        <v>32</v>
      </c>
      <c r="I6" s="43"/>
      <c r="J6" s="43"/>
      <c r="K6" s="42" t="s">
        <v>2</v>
      </c>
      <c r="L6" s="43"/>
      <c r="M6" s="43"/>
    </row>
    <row r="7" spans="1:13" ht="51" x14ac:dyDescent="0.25">
      <c r="A7" s="41"/>
      <c r="B7" s="4" t="s">
        <v>27</v>
      </c>
      <c r="C7" s="4" t="s">
        <v>28</v>
      </c>
      <c r="D7" s="4" t="s">
        <v>29</v>
      </c>
      <c r="E7" s="4" t="s">
        <v>27</v>
      </c>
      <c r="F7" s="4" t="s">
        <v>28</v>
      </c>
      <c r="G7" s="4" t="s">
        <v>29</v>
      </c>
      <c r="H7" s="4" t="s">
        <v>27</v>
      </c>
      <c r="I7" s="4" t="s">
        <v>28</v>
      </c>
      <c r="J7" s="4" t="s">
        <v>29</v>
      </c>
      <c r="K7" s="4" t="s">
        <v>27</v>
      </c>
      <c r="L7" s="4" t="s">
        <v>28</v>
      </c>
      <c r="M7" s="4" t="s">
        <v>29</v>
      </c>
    </row>
    <row r="8" spans="1:13" ht="15.75" thickBot="1" x14ac:dyDescent="0.3">
      <c r="A8" s="2" t="s">
        <v>3</v>
      </c>
      <c r="B8" s="23">
        <f>IF(('Sentencias TSJ'!$B8+'Sentencias TSJ'!$C8+'Sentencias TSJ'!$D8)=0,"-",'Sentencias TSJ'!B8/('Sentencias TSJ'!$B8+'Sentencias TSJ'!$C8+'Sentencias TSJ'!$D8))</f>
        <v>0.86771300448430488</v>
      </c>
      <c r="C8" s="23">
        <f>IF(('Sentencias TSJ'!$B8+'Sentencias TSJ'!$C8+'Sentencias TSJ'!$D8)=0,"-",'Sentencias TSJ'!C8/('Sentencias TSJ'!$B8+'Sentencias TSJ'!$C8+'Sentencias TSJ'!$D8))</f>
        <v>6.0538116591928252E-2</v>
      </c>
      <c r="D8" s="23">
        <f>IF(('Sentencias TSJ'!$B8+'Sentencias TSJ'!$C8+'Sentencias TSJ'!$D8)=0,"-",'Sentencias TSJ'!D8/('Sentencias TSJ'!$B8+'Sentencias TSJ'!$C8+'Sentencias TSJ'!$D8))</f>
        <v>7.1748878923766815E-2</v>
      </c>
      <c r="E8" s="23">
        <f>IF(('Sentencias TSJ'!$E8+'Sentencias TSJ'!$F8+'Sentencias TSJ'!$G8)=0,"-",'Sentencias TSJ'!E8/('Sentencias TSJ'!$E8+'Sentencias TSJ'!$F8+'Sentencias TSJ'!$G8))</f>
        <v>0.78787878787878785</v>
      </c>
      <c r="F8" s="23">
        <f>IF(('Sentencias TSJ'!$E8+'Sentencias TSJ'!$F8+'Sentencias TSJ'!$G8)=0,"-",'Sentencias TSJ'!F8/('Sentencias TSJ'!$E8+'Sentencias TSJ'!$F8+'Sentencias TSJ'!$G8))</f>
        <v>6.0606060606060608E-2</v>
      </c>
      <c r="G8" s="23">
        <f>IF(('Sentencias TSJ'!$E8+'Sentencias TSJ'!$F8+'Sentencias TSJ'!$G8)=0,"-",'Sentencias TSJ'!G8/('Sentencias TSJ'!$E8+'Sentencias TSJ'!$F8+'Sentencias TSJ'!$G8))</f>
        <v>0.15151515151515152</v>
      </c>
      <c r="H8" s="23">
        <f>IF(('Sentencias TSJ'!$H8+'Sentencias TSJ'!$I8+'Sentencias TSJ'!$J8)=0,"-",'Sentencias TSJ'!H8/('Sentencias TSJ'!$H8+'Sentencias TSJ'!$I8+'Sentencias TSJ'!$J8))</f>
        <v>0.87272727272727268</v>
      </c>
      <c r="I8" s="23">
        <f>IF(('Sentencias TSJ'!$H8+'Sentencias TSJ'!$I8+'Sentencias TSJ'!$J8)=0,"-",'Sentencias TSJ'!I8/('Sentencias TSJ'!$H8+'Sentencias TSJ'!$I8+'Sentencias TSJ'!$J8))</f>
        <v>1.8181818181818181E-2</v>
      </c>
      <c r="J8" s="23">
        <f>IF(('Sentencias TSJ'!$H8+'Sentencias TSJ'!$I8+'Sentencias TSJ'!$J8)=0,"-",'Sentencias TSJ'!J8/('Sentencias TSJ'!$H8+'Sentencias TSJ'!$I8+'Sentencias TSJ'!$J8))</f>
        <v>0.10909090909090909</v>
      </c>
      <c r="K8" s="23">
        <f>IF(('Sentencias TSJ'!$K8+'Sentencias TSJ'!$L8+'Sentencias TSJ'!$M8)=0,"-",'Sentencias TSJ'!K8/('Sentencias TSJ'!$K8+'Sentencias TSJ'!$L8+'Sentencias TSJ'!$M8))</f>
        <v>0.86329588014981273</v>
      </c>
      <c r="L8" s="23">
        <f>IF(('Sentencias TSJ'!$K8+'Sentencias TSJ'!$L8+'Sentencias TSJ'!$M8)=0,"-",'Sentencias TSJ'!L8/('Sentencias TSJ'!$K8+'Sentencias TSJ'!$L8+'Sentencias TSJ'!$M8))</f>
        <v>5.6179775280898875E-2</v>
      </c>
      <c r="M8" s="23">
        <f>IF(('Sentencias TSJ'!$K8+'Sentencias TSJ'!$L8+'Sentencias TSJ'!$M8)=0,"-",'Sentencias TSJ'!M8/('Sentencias TSJ'!$K8+'Sentencias TSJ'!$L8+'Sentencias TSJ'!$M8))</f>
        <v>8.0524344569288392E-2</v>
      </c>
    </row>
    <row r="9" spans="1:13" ht="15.75" thickBot="1" x14ac:dyDescent="0.3">
      <c r="A9" s="2" t="s">
        <v>4</v>
      </c>
      <c r="B9" s="23">
        <f>IF(('Sentencias TSJ'!$B9+'Sentencias TSJ'!$C9+'Sentencias TSJ'!$D9)=0,"-",'Sentencias TSJ'!B9/('Sentencias TSJ'!$B9+'Sentencias TSJ'!$C9+'Sentencias TSJ'!$D9))</f>
        <v>0.88749999999999996</v>
      </c>
      <c r="C9" s="23">
        <f>IF(('Sentencias TSJ'!$B9+'Sentencias TSJ'!$C9+'Sentencias TSJ'!$D9)=0,"-",'Sentencias TSJ'!C9/('Sentencias TSJ'!$B9+'Sentencias TSJ'!$C9+'Sentencias TSJ'!$D9))</f>
        <v>0.1</v>
      </c>
      <c r="D9" s="23">
        <f>IF(('Sentencias TSJ'!$B9+'Sentencias TSJ'!$C9+'Sentencias TSJ'!$D9)=0,"-",'Sentencias TSJ'!D9/('Sentencias TSJ'!$B9+'Sentencias TSJ'!$C9+'Sentencias TSJ'!$D9))</f>
        <v>1.2500000000000001E-2</v>
      </c>
      <c r="E9" s="23">
        <f>IF(('Sentencias TSJ'!$E9+'Sentencias TSJ'!$F9+'Sentencias TSJ'!$G9)=0,"-",'Sentencias TSJ'!E9/('Sentencias TSJ'!$E9+'Sentencias TSJ'!$F9+'Sentencias TSJ'!$G9))</f>
        <v>0.5</v>
      </c>
      <c r="F9" s="23">
        <f>IF(('Sentencias TSJ'!$E9+'Sentencias TSJ'!$F9+'Sentencias TSJ'!$G9)=0,"-",'Sentencias TSJ'!F9/('Sentencias TSJ'!$E9+'Sentencias TSJ'!$F9+'Sentencias TSJ'!$G9))</f>
        <v>0.375</v>
      </c>
      <c r="G9" s="23">
        <f>IF(('Sentencias TSJ'!$E9+'Sentencias TSJ'!$F9+'Sentencias TSJ'!$G9)=0,"-",'Sentencias TSJ'!G9/('Sentencias TSJ'!$E9+'Sentencias TSJ'!$F9+'Sentencias TSJ'!$G9))</f>
        <v>0.125</v>
      </c>
      <c r="H9" s="23">
        <f>IF(('Sentencias TSJ'!$H9+'Sentencias TSJ'!$I9+'Sentencias TSJ'!$J9)=0,"-",'Sentencias TSJ'!H9/('Sentencias TSJ'!$H9+'Sentencias TSJ'!$I9+'Sentencias TSJ'!$J9))</f>
        <v>0.875</v>
      </c>
      <c r="I9" s="23">
        <f>IF(('Sentencias TSJ'!$H9+'Sentencias TSJ'!$I9+'Sentencias TSJ'!$J9)=0,"-",'Sentencias TSJ'!I9/('Sentencias TSJ'!$H9+'Sentencias TSJ'!$I9+'Sentencias TSJ'!$J9))</f>
        <v>4.1666666666666664E-2</v>
      </c>
      <c r="J9" s="23">
        <f>IF(('Sentencias TSJ'!$H9+'Sentencias TSJ'!$I9+'Sentencias TSJ'!$J9)=0,"-",'Sentencias TSJ'!J9/('Sentencias TSJ'!$H9+'Sentencias TSJ'!$I9+'Sentencias TSJ'!$J9))</f>
        <v>8.3333333333333329E-2</v>
      </c>
      <c r="K9" s="23">
        <f>IF(('Sentencias TSJ'!$K9+'Sentencias TSJ'!$L9+'Sentencias TSJ'!$M9)=0,"-",'Sentencias TSJ'!K9/('Sentencias TSJ'!$K9+'Sentencias TSJ'!$L9+'Sentencias TSJ'!$M9))</f>
        <v>0.8571428571428571</v>
      </c>
      <c r="L9" s="23">
        <f>IF(('Sentencias TSJ'!$K9+'Sentencias TSJ'!$L9+'Sentencias TSJ'!$M9)=0,"-",'Sentencias TSJ'!L9/('Sentencias TSJ'!$K9+'Sentencias TSJ'!$L9+'Sentencias TSJ'!$M9))</f>
        <v>0.10714285714285714</v>
      </c>
      <c r="M9" s="23">
        <f>IF(('Sentencias TSJ'!$K9+'Sentencias TSJ'!$L9+'Sentencias TSJ'!$M9)=0,"-",'Sentencias TSJ'!M9/('Sentencias TSJ'!$K9+'Sentencias TSJ'!$L9+'Sentencias TSJ'!$M9))</f>
        <v>3.5714285714285712E-2</v>
      </c>
    </row>
    <row r="10" spans="1:13" ht="15.75" thickBot="1" x14ac:dyDescent="0.3">
      <c r="A10" s="2" t="s">
        <v>5</v>
      </c>
      <c r="B10" s="23">
        <f>IF(('Sentencias TSJ'!$B10+'Sentencias TSJ'!$C10+'Sentencias TSJ'!$D10)=0,"-",'Sentencias TSJ'!B10/('Sentencias TSJ'!$B10+'Sentencias TSJ'!$C10+'Sentencias TSJ'!$D10))</f>
        <v>0.9285714285714286</v>
      </c>
      <c r="C10" s="23">
        <f>IF(('Sentencias TSJ'!$B10+'Sentencias TSJ'!$C10+'Sentencias TSJ'!$D10)=0,"-",'Sentencias TSJ'!C10/('Sentencias TSJ'!$B10+'Sentencias TSJ'!$C10+'Sentencias TSJ'!$D10))</f>
        <v>5.3571428571428568E-2</v>
      </c>
      <c r="D10" s="23">
        <f>IF(('Sentencias TSJ'!$B10+'Sentencias TSJ'!$C10+'Sentencias TSJ'!$D10)=0,"-",'Sentencias TSJ'!D10/('Sentencias TSJ'!$B10+'Sentencias TSJ'!$C10+'Sentencias TSJ'!$D10))</f>
        <v>1.7857142857142856E-2</v>
      </c>
      <c r="E10" s="23">
        <f>IF(('Sentencias TSJ'!$E10+'Sentencias TSJ'!$F10+'Sentencias TSJ'!$G10)=0,"-",'Sentencias TSJ'!E10/('Sentencias TSJ'!$E10+'Sentencias TSJ'!$F10+'Sentencias TSJ'!$G10))</f>
        <v>1</v>
      </c>
      <c r="F10" s="23">
        <f>IF(('Sentencias TSJ'!$E10+'Sentencias TSJ'!$F10+'Sentencias TSJ'!$G10)=0,"-",'Sentencias TSJ'!F10/('Sentencias TSJ'!$E10+'Sentencias TSJ'!$F10+'Sentencias TSJ'!$G10))</f>
        <v>0</v>
      </c>
      <c r="G10" s="23">
        <f>IF(('Sentencias TSJ'!$E10+'Sentencias TSJ'!$F10+'Sentencias TSJ'!$G10)=0,"-",'Sentencias TSJ'!G10/('Sentencias TSJ'!$E10+'Sentencias TSJ'!$F10+'Sentencias TSJ'!$G10))</f>
        <v>0</v>
      </c>
      <c r="H10" s="23">
        <f>IF(('Sentencias TSJ'!$H10+'Sentencias TSJ'!$I10+'Sentencias TSJ'!$J10)=0,"-",'Sentencias TSJ'!H10/('Sentencias TSJ'!$H10+'Sentencias TSJ'!$I10+'Sentencias TSJ'!$J10))</f>
        <v>0.66666666666666663</v>
      </c>
      <c r="I10" s="23">
        <f>IF(('Sentencias TSJ'!$H10+'Sentencias TSJ'!$I10+'Sentencias TSJ'!$J10)=0,"-",'Sentencias TSJ'!I10/('Sentencias TSJ'!$H10+'Sentencias TSJ'!$I10+'Sentencias TSJ'!$J10))</f>
        <v>0</v>
      </c>
      <c r="J10" s="23">
        <f>IF(('Sentencias TSJ'!$H10+'Sentencias TSJ'!$I10+'Sentencias TSJ'!$J10)=0,"-",'Sentencias TSJ'!J10/('Sentencias TSJ'!$H10+'Sentencias TSJ'!$I10+'Sentencias TSJ'!$J10))</f>
        <v>0.33333333333333331</v>
      </c>
      <c r="K10" s="23">
        <f>IF(('Sentencias TSJ'!$K10+'Sentencias TSJ'!$L10+'Sentencias TSJ'!$M10)=0,"-",'Sentencias TSJ'!K10/('Sentencias TSJ'!$K10+'Sentencias TSJ'!$L10+'Sentencias TSJ'!$M10))</f>
        <v>0.91666666666666663</v>
      </c>
      <c r="L10" s="23">
        <f>IF(('Sentencias TSJ'!$K10+'Sentencias TSJ'!$L10+'Sentencias TSJ'!$M10)=0,"-",'Sentencias TSJ'!L10/('Sentencias TSJ'!$K10+'Sentencias TSJ'!$L10+'Sentencias TSJ'!$M10))</f>
        <v>0.05</v>
      </c>
      <c r="M10" s="23">
        <f>IF(('Sentencias TSJ'!$K10+'Sentencias TSJ'!$L10+'Sentencias TSJ'!$M10)=0,"-",'Sentencias TSJ'!M10/('Sentencias TSJ'!$K10+'Sentencias TSJ'!$L10+'Sentencias TSJ'!$M10))</f>
        <v>3.3333333333333333E-2</v>
      </c>
    </row>
    <row r="11" spans="1:13" ht="15.75" thickBot="1" x14ac:dyDescent="0.3">
      <c r="A11" s="2" t="s">
        <v>6</v>
      </c>
      <c r="B11" s="23">
        <f>IF(('Sentencias TSJ'!$B11+'Sentencias TSJ'!$C11+'Sentencias TSJ'!$D11)=0,"-",'Sentencias TSJ'!B11/('Sentencias TSJ'!$B11+'Sentencias TSJ'!$C11+'Sentencias TSJ'!$D11))</f>
        <v>0.87022900763358779</v>
      </c>
      <c r="C11" s="23">
        <f>IF(('Sentencias TSJ'!$B11+'Sentencias TSJ'!$C11+'Sentencias TSJ'!$D11)=0,"-",'Sentencias TSJ'!C11/('Sentencias TSJ'!$B11+'Sentencias TSJ'!$C11+'Sentencias TSJ'!$D11))</f>
        <v>6.1068702290076333E-2</v>
      </c>
      <c r="D11" s="23">
        <f>IF(('Sentencias TSJ'!$B11+'Sentencias TSJ'!$C11+'Sentencias TSJ'!$D11)=0,"-",'Sentencias TSJ'!D11/('Sentencias TSJ'!$B11+'Sentencias TSJ'!$C11+'Sentencias TSJ'!$D11))</f>
        <v>6.8702290076335881E-2</v>
      </c>
      <c r="E11" s="23">
        <f>IF(('Sentencias TSJ'!$E11+'Sentencias TSJ'!$F11+'Sentencias TSJ'!$G11)=0,"-",'Sentencias TSJ'!E11/('Sentencias TSJ'!$E11+'Sentencias TSJ'!$F11+'Sentencias TSJ'!$G11))</f>
        <v>0.75</v>
      </c>
      <c r="F11" s="23">
        <f>IF(('Sentencias TSJ'!$E11+'Sentencias TSJ'!$F11+'Sentencias TSJ'!$G11)=0,"-",'Sentencias TSJ'!F11/('Sentencias TSJ'!$E11+'Sentencias TSJ'!$F11+'Sentencias TSJ'!$G11))</f>
        <v>0</v>
      </c>
      <c r="G11" s="23">
        <f>IF(('Sentencias TSJ'!$E11+'Sentencias TSJ'!$F11+'Sentencias TSJ'!$G11)=0,"-",'Sentencias TSJ'!G11/('Sentencias TSJ'!$E11+'Sentencias TSJ'!$F11+'Sentencias TSJ'!$G11))</f>
        <v>0.25</v>
      </c>
      <c r="H11" s="23">
        <f>IF(('Sentencias TSJ'!$H11+'Sentencias TSJ'!$I11+'Sentencias TSJ'!$J11)=0,"-",'Sentencias TSJ'!H11/('Sentencias TSJ'!$H11+'Sentencias TSJ'!$I11+'Sentencias TSJ'!$J11))</f>
        <v>0.87096774193548387</v>
      </c>
      <c r="I11" s="23">
        <f>IF(('Sentencias TSJ'!$H11+'Sentencias TSJ'!$I11+'Sentencias TSJ'!$J11)=0,"-",'Sentencias TSJ'!I11/('Sentencias TSJ'!$H11+'Sentencias TSJ'!$I11+'Sentencias TSJ'!$J11))</f>
        <v>6.4516129032258063E-2</v>
      </c>
      <c r="J11" s="23">
        <f>IF(('Sentencias TSJ'!$H11+'Sentencias TSJ'!$I11+'Sentencias TSJ'!$J11)=0,"-",'Sentencias TSJ'!J11/('Sentencias TSJ'!$H11+'Sentencias TSJ'!$I11+'Sentencias TSJ'!$J11))</f>
        <v>6.4516129032258063E-2</v>
      </c>
      <c r="K11" s="23">
        <f>IF(('Sentencias TSJ'!$K11+'Sentencias TSJ'!$L11+'Sentencias TSJ'!$M11)=0,"-",'Sentencias TSJ'!K11/('Sentencias TSJ'!$K11+'Sentencias TSJ'!$L11+'Sentencias TSJ'!$M11))</f>
        <v>0.86206896551724133</v>
      </c>
      <c r="L11" s="23">
        <f>IF(('Sentencias TSJ'!$K11+'Sentencias TSJ'!$L11+'Sentencias TSJ'!$M11)=0,"-",'Sentencias TSJ'!L11/('Sentencias TSJ'!$K11+'Sentencias TSJ'!$L11+'Sentencias TSJ'!$M11))</f>
        <v>5.7471264367816091E-2</v>
      </c>
      <c r="M11" s="23">
        <f>IF(('Sentencias TSJ'!$K11+'Sentencias TSJ'!$L11+'Sentencias TSJ'!$M11)=0,"-",'Sentencias TSJ'!M11/('Sentencias TSJ'!$K11+'Sentencias TSJ'!$L11+'Sentencias TSJ'!$M11))</f>
        <v>8.0459770114942528E-2</v>
      </c>
    </row>
    <row r="12" spans="1:13" ht="15.75" thickBot="1" x14ac:dyDescent="0.3">
      <c r="A12" s="2" t="s">
        <v>7</v>
      </c>
      <c r="B12" s="23">
        <f>IF(('Sentencias TSJ'!$B12+'Sentencias TSJ'!$C12+'Sentencias TSJ'!$D12)=0,"-",'Sentencias TSJ'!B12/('Sentencias TSJ'!$B12+'Sentencias TSJ'!$C12+'Sentencias TSJ'!$D12))</f>
        <v>0.90104166666666663</v>
      </c>
      <c r="C12" s="23">
        <f>IF(('Sentencias TSJ'!$B12+'Sentencias TSJ'!$C12+'Sentencias TSJ'!$D12)=0,"-",'Sentencias TSJ'!C12/('Sentencias TSJ'!$B12+'Sentencias TSJ'!$C12+'Sentencias TSJ'!$D12))</f>
        <v>2.6041666666666668E-2</v>
      </c>
      <c r="D12" s="23">
        <f>IF(('Sentencias TSJ'!$B12+'Sentencias TSJ'!$C12+'Sentencias TSJ'!$D12)=0,"-",'Sentencias TSJ'!D12/('Sentencias TSJ'!$B12+'Sentencias TSJ'!$C12+'Sentencias TSJ'!$D12))</f>
        <v>7.2916666666666671E-2</v>
      </c>
      <c r="E12" s="23">
        <f>IF(('Sentencias TSJ'!$E12+'Sentencias TSJ'!$F12+'Sentencias TSJ'!$G12)=0,"-",'Sentencias TSJ'!E12/('Sentencias TSJ'!$E12+'Sentencias TSJ'!$F12+'Sentencias TSJ'!$G12))</f>
        <v>0.84615384615384615</v>
      </c>
      <c r="F12" s="23">
        <f>IF(('Sentencias TSJ'!$E12+'Sentencias TSJ'!$F12+'Sentencias TSJ'!$G12)=0,"-",'Sentencias TSJ'!F12/('Sentencias TSJ'!$E12+'Sentencias TSJ'!$F12+'Sentencias TSJ'!$G12))</f>
        <v>0</v>
      </c>
      <c r="G12" s="23">
        <f>IF(('Sentencias TSJ'!$E12+'Sentencias TSJ'!$F12+'Sentencias TSJ'!$G12)=0,"-",'Sentencias TSJ'!G12/('Sentencias TSJ'!$E12+'Sentencias TSJ'!$F12+'Sentencias TSJ'!$G12))</f>
        <v>0.15384615384615385</v>
      </c>
      <c r="H12" s="23">
        <f>IF(('Sentencias TSJ'!$H12+'Sentencias TSJ'!$I12+'Sentencias TSJ'!$J12)=0,"-",'Sentencias TSJ'!H12/('Sentencias TSJ'!$H12+'Sentencias TSJ'!$I12+'Sentencias TSJ'!$J12))</f>
        <v>0.79166666666666663</v>
      </c>
      <c r="I12" s="23">
        <f>IF(('Sentencias TSJ'!$H12+'Sentencias TSJ'!$I12+'Sentencias TSJ'!$J12)=0,"-",'Sentencias TSJ'!I12/('Sentencias TSJ'!$H12+'Sentencias TSJ'!$I12+'Sentencias TSJ'!$J12))</f>
        <v>8.3333333333333329E-2</v>
      </c>
      <c r="J12" s="23">
        <f>IF(('Sentencias TSJ'!$H12+'Sentencias TSJ'!$I12+'Sentencias TSJ'!$J12)=0,"-",'Sentencias TSJ'!J12/('Sentencias TSJ'!$H12+'Sentencias TSJ'!$I12+'Sentencias TSJ'!$J12))</f>
        <v>0.125</v>
      </c>
      <c r="K12" s="23">
        <f>IF(('Sentencias TSJ'!$K12+'Sentencias TSJ'!$L12+'Sentencias TSJ'!$M12)=0,"-",'Sentencias TSJ'!K12/('Sentencias TSJ'!$K12+'Sentencias TSJ'!$L12+'Sentencias TSJ'!$M12))</f>
        <v>0.88646288209606983</v>
      </c>
      <c r="L12" s="23">
        <f>IF(('Sentencias TSJ'!$K12+'Sentencias TSJ'!$L12+'Sentencias TSJ'!$M12)=0,"-",'Sentencias TSJ'!L12/('Sentencias TSJ'!$K12+'Sentencias TSJ'!$L12+'Sentencias TSJ'!$M12))</f>
        <v>3.0567685589519649E-2</v>
      </c>
      <c r="M12" s="23">
        <f>IF(('Sentencias TSJ'!$K12+'Sentencias TSJ'!$L12+'Sentencias TSJ'!$M12)=0,"-",'Sentencias TSJ'!M12/('Sentencias TSJ'!$K12+'Sentencias TSJ'!$L12+'Sentencias TSJ'!$M12))</f>
        <v>8.296943231441048E-2</v>
      </c>
    </row>
    <row r="13" spans="1:13" ht="15.75" thickBot="1" x14ac:dyDescent="0.3">
      <c r="A13" s="2" t="s">
        <v>8</v>
      </c>
      <c r="B13" s="23">
        <f>IF(('Sentencias TSJ'!$B13+'Sentencias TSJ'!$C13+'Sentencias TSJ'!$D13)=0,"-",'Sentencias TSJ'!B13/('Sentencias TSJ'!$B13+'Sentencias TSJ'!$C13+'Sentencias TSJ'!$D13))</f>
        <v>0.84848484848484851</v>
      </c>
      <c r="C13" s="23">
        <f>IF(('Sentencias TSJ'!$B13+'Sentencias TSJ'!$C13+'Sentencias TSJ'!$D13)=0,"-",'Sentencias TSJ'!C13/('Sentencias TSJ'!$B13+'Sentencias TSJ'!$C13+'Sentencias TSJ'!$D13))</f>
        <v>9.0909090909090912E-2</v>
      </c>
      <c r="D13" s="23">
        <f>IF(('Sentencias TSJ'!$B13+'Sentencias TSJ'!$C13+'Sentencias TSJ'!$D13)=0,"-",'Sentencias TSJ'!D13/('Sentencias TSJ'!$B13+'Sentencias TSJ'!$C13+'Sentencias TSJ'!$D13))</f>
        <v>6.0606060606060608E-2</v>
      </c>
      <c r="E13" s="23">
        <f>IF(('Sentencias TSJ'!$E13+'Sentencias TSJ'!$F13+'Sentencias TSJ'!$G13)=0,"-",'Sentencias TSJ'!E13/('Sentencias TSJ'!$E13+'Sentencias TSJ'!$F13+'Sentencias TSJ'!$G13))</f>
        <v>1</v>
      </c>
      <c r="F13" s="23">
        <f>IF(('Sentencias TSJ'!$E13+'Sentencias TSJ'!$F13+'Sentencias TSJ'!$G13)=0,"-",'Sentencias TSJ'!F13/('Sentencias TSJ'!$E13+'Sentencias TSJ'!$F13+'Sentencias TSJ'!$G13))</f>
        <v>0</v>
      </c>
      <c r="G13" s="23">
        <f>IF(('Sentencias TSJ'!$E13+'Sentencias TSJ'!$F13+'Sentencias TSJ'!$G13)=0,"-",'Sentencias TSJ'!G13/('Sentencias TSJ'!$E13+'Sentencias TSJ'!$F13+'Sentencias TSJ'!$G13))</f>
        <v>0</v>
      </c>
      <c r="H13" s="23">
        <f>IF(('Sentencias TSJ'!$H13+'Sentencias TSJ'!$I13+'Sentencias TSJ'!$J13)=0,"-",'Sentencias TSJ'!H13/('Sentencias TSJ'!$H13+'Sentencias TSJ'!$I13+'Sentencias TSJ'!$J13))</f>
        <v>0.7142857142857143</v>
      </c>
      <c r="I13" s="23">
        <f>IF(('Sentencias TSJ'!$H13+'Sentencias TSJ'!$I13+'Sentencias TSJ'!$J13)=0,"-",'Sentencias TSJ'!I13/('Sentencias TSJ'!$H13+'Sentencias TSJ'!$I13+'Sentencias TSJ'!$J13))</f>
        <v>0</v>
      </c>
      <c r="J13" s="23">
        <f>IF(('Sentencias TSJ'!$H13+'Sentencias TSJ'!$I13+'Sentencias TSJ'!$J13)=0,"-",'Sentencias TSJ'!J13/('Sentencias TSJ'!$H13+'Sentencias TSJ'!$I13+'Sentencias TSJ'!$J13))</f>
        <v>0.2857142857142857</v>
      </c>
      <c r="K13" s="23">
        <f>IF(('Sentencias TSJ'!$K13+'Sentencias TSJ'!$L13+'Sentencias TSJ'!$M13)=0,"-",'Sentencias TSJ'!K13/('Sentencias TSJ'!$K13+'Sentencias TSJ'!$L13+'Sentencias TSJ'!$M13))</f>
        <v>0.8571428571428571</v>
      </c>
      <c r="L13" s="23">
        <f>IF(('Sentencias TSJ'!$K13+'Sentencias TSJ'!$L13+'Sentencias TSJ'!$M13)=0,"-",'Sentencias TSJ'!L13/('Sentencias TSJ'!$K13+'Sentencias TSJ'!$L13+'Sentencias TSJ'!$M13))</f>
        <v>6.1224489795918366E-2</v>
      </c>
      <c r="M13" s="23">
        <f>IF(('Sentencias TSJ'!$K13+'Sentencias TSJ'!$L13+'Sentencias TSJ'!$M13)=0,"-",'Sentencias TSJ'!M13/('Sentencias TSJ'!$K13+'Sentencias TSJ'!$L13+'Sentencias TSJ'!$M13))</f>
        <v>8.1632653061224483E-2</v>
      </c>
    </row>
    <row r="14" spans="1:13" ht="15.75" thickBot="1" x14ac:dyDescent="0.3">
      <c r="A14" s="2" t="s">
        <v>9</v>
      </c>
      <c r="B14" s="23">
        <f>IF(('Sentencias TSJ'!$B14+'Sentencias TSJ'!$C14+'Sentencias TSJ'!$D14)=0,"-",'Sentencias TSJ'!B14/('Sentencias TSJ'!$B14+'Sentencias TSJ'!$C14+'Sentencias TSJ'!$D14))</f>
        <v>0.87878787878787878</v>
      </c>
      <c r="C14" s="23">
        <f>IF(('Sentencias TSJ'!$B14+'Sentencias TSJ'!$C14+'Sentencias TSJ'!$D14)=0,"-",'Sentencias TSJ'!C14/('Sentencias TSJ'!$B14+'Sentencias TSJ'!$C14+'Sentencias TSJ'!$D14))</f>
        <v>7.0707070707070704E-2</v>
      </c>
      <c r="D14" s="23">
        <f>IF(('Sentencias TSJ'!$B14+'Sentencias TSJ'!$C14+'Sentencias TSJ'!$D14)=0,"-",'Sentencias TSJ'!D14/('Sentencias TSJ'!$B14+'Sentencias TSJ'!$C14+'Sentencias TSJ'!$D14))</f>
        <v>5.0505050505050504E-2</v>
      </c>
      <c r="E14" s="23">
        <f>IF(('Sentencias TSJ'!$E14+'Sentencias TSJ'!$F14+'Sentencias TSJ'!$G14)=0,"-",'Sentencias TSJ'!E14/('Sentencias TSJ'!$E14+'Sentencias TSJ'!$F14+'Sentencias TSJ'!$G14))</f>
        <v>1</v>
      </c>
      <c r="F14" s="23">
        <f>IF(('Sentencias TSJ'!$E14+'Sentencias TSJ'!$F14+'Sentencias TSJ'!$G14)=0,"-",'Sentencias TSJ'!F14/('Sentencias TSJ'!$E14+'Sentencias TSJ'!$F14+'Sentencias TSJ'!$G14))</f>
        <v>0</v>
      </c>
      <c r="G14" s="23">
        <f>IF(('Sentencias TSJ'!$E14+'Sentencias TSJ'!$F14+'Sentencias TSJ'!$G14)=0,"-",'Sentencias TSJ'!G14/('Sentencias TSJ'!$E14+'Sentencias TSJ'!$F14+'Sentencias TSJ'!$G14))</f>
        <v>0</v>
      </c>
      <c r="H14" s="23">
        <f>IF(('Sentencias TSJ'!$H14+'Sentencias TSJ'!$I14+'Sentencias TSJ'!$J14)=0,"-",'Sentencias TSJ'!H14/('Sentencias TSJ'!$H14+'Sentencias TSJ'!$I14+'Sentencias TSJ'!$J14))</f>
        <v>0.8571428571428571</v>
      </c>
      <c r="I14" s="23">
        <f>IF(('Sentencias TSJ'!$H14+'Sentencias TSJ'!$I14+'Sentencias TSJ'!$J14)=0,"-",'Sentencias TSJ'!I14/('Sentencias TSJ'!$H14+'Sentencias TSJ'!$I14+'Sentencias TSJ'!$J14))</f>
        <v>7.1428571428571425E-2</v>
      </c>
      <c r="J14" s="23">
        <f>IF(('Sentencias TSJ'!$H14+'Sentencias TSJ'!$I14+'Sentencias TSJ'!$J14)=0,"-",'Sentencias TSJ'!J14/('Sentencias TSJ'!$H14+'Sentencias TSJ'!$I14+'Sentencias TSJ'!$J14))</f>
        <v>7.1428571428571425E-2</v>
      </c>
      <c r="K14" s="23">
        <f>IF(('Sentencias TSJ'!$K14+'Sentencias TSJ'!$L14+'Sentencias TSJ'!$M14)=0,"-",'Sentencias TSJ'!K14/('Sentencias TSJ'!$K14+'Sentencias TSJ'!$L14+'Sentencias TSJ'!$M14))</f>
        <v>0.87931034482758619</v>
      </c>
      <c r="L14" s="23">
        <f>IF(('Sentencias TSJ'!$K14+'Sentencias TSJ'!$L14+'Sentencias TSJ'!$M14)=0,"-",'Sentencias TSJ'!L14/('Sentencias TSJ'!$K14+'Sentencias TSJ'!$L14+'Sentencias TSJ'!$M14))</f>
        <v>6.8965517241379309E-2</v>
      </c>
      <c r="M14" s="23">
        <f>IF(('Sentencias TSJ'!$K14+'Sentencias TSJ'!$L14+'Sentencias TSJ'!$M14)=0,"-",'Sentencias TSJ'!M14/('Sentencias TSJ'!$K14+'Sentencias TSJ'!$L14+'Sentencias TSJ'!$M14))</f>
        <v>5.1724137931034482E-2</v>
      </c>
    </row>
    <row r="15" spans="1:13" ht="15.75" thickBot="1" x14ac:dyDescent="0.3">
      <c r="A15" s="2" t="s">
        <v>10</v>
      </c>
      <c r="B15" s="23">
        <f>IF(('Sentencias TSJ'!$B15+'Sentencias TSJ'!$C15+'Sentencias TSJ'!$D15)=0,"-",'Sentencias TSJ'!B15/('Sentencias TSJ'!$B15+'Sentencias TSJ'!$C15+'Sentencias TSJ'!$D15))</f>
        <v>0.8925619834710744</v>
      </c>
      <c r="C15" s="23">
        <f>IF(('Sentencias TSJ'!$B15+'Sentencias TSJ'!$C15+'Sentencias TSJ'!$D15)=0,"-",'Sentencias TSJ'!C15/('Sentencias TSJ'!$B15+'Sentencias TSJ'!$C15+'Sentencias TSJ'!$D15))</f>
        <v>7.43801652892562E-2</v>
      </c>
      <c r="D15" s="23">
        <f>IF(('Sentencias TSJ'!$B15+'Sentencias TSJ'!$C15+'Sentencias TSJ'!$D15)=0,"-",'Sentencias TSJ'!D15/('Sentencias TSJ'!$B15+'Sentencias TSJ'!$C15+'Sentencias TSJ'!$D15))</f>
        <v>3.3057851239669422E-2</v>
      </c>
      <c r="E15" s="23">
        <f>IF(('Sentencias TSJ'!$E15+'Sentencias TSJ'!$F15+'Sentencias TSJ'!$G15)=0,"-",'Sentencias TSJ'!E15/('Sentencias TSJ'!$E15+'Sentencias TSJ'!$F15+'Sentencias TSJ'!$G15))</f>
        <v>1</v>
      </c>
      <c r="F15" s="23">
        <f>IF(('Sentencias TSJ'!$E15+'Sentencias TSJ'!$F15+'Sentencias TSJ'!$G15)=0,"-",'Sentencias TSJ'!F15/('Sentencias TSJ'!$E15+'Sentencias TSJ'!$F15+'Sentencias TSJ'!$G15))</f>
        <v>0</v>
      </c>
      <c r="G15" s="23">
        <f>IF(('Sentencias TSJ'!$E15+'Sentencias TSJ'!$F15+'Sentencias TSJ'!$G15)=0,"-",'Sentencias TSJ'!G15/('Sentencias TSJ'!$E15+'Sentencias TSJ'!$F15+'Sentencias TSJ'!$G15))</f>
        <v>0</v>
      </c>
      <c r="H15" s="23">
        <f>IF(('Sentencias TSJ'!$H15+'Sentencias TSJ'!$I15+'Sentencias TSJ'!$J15)=0,"-",'Sentencias TSJ'!H15/('Sentencias TSJ'!$H15+'Sentencias TSJ'!$I15+'Sentencias TSJ'!$J15))</f>
        <v>0.9</v>
      </c>
      <c r="I15" s="23">
        <f>IF(('Sentencias TSJ'!$H15+'Sentencias TSJ'!$I15+'Sentencias TSJ'!$J15)=0,"-",'Sentencias TSJ'!I15/('Sentencias TSJ'!$H15+'Sentencias TSJ'!$I15+'Sentencias TSJ'!$J15))</f>
        <v>0</v>
      </c>
      <c r="J15" s="23">
        <f>IF(('Sentencias TSJ'!$H15+'Sentencias TSJ'!$I15+'Sentencias TSJ'!$J15)=0,"-",'Sentencias TSJ'!J15/('Sentencias TSJ'!$H15+'Sentencias TSJ'!$I15+'Sentencias TSJ'!$J15))</f>
        <v>0.1</v>
      </c>
      <c r="K15" s="23">
        <f>IF(('Sentencias TSJ'!$K15+'Sentencias TSJ'!$L15+'Sentencias TSJ'!$M15)=0,"-",'Sentencias TSJ'!K15/('Sentencias TSJ'!$K15+'Sentencias TSJ'!$L15+'Sentencias TSJ'!$M15))</f>
        <v>0.89552238805970152</v>
      </c>
      <c r="L15" s="23">
        <f>IF(('Sentencias TSJ'!$K15+'Sentencias TSJ'!$L15+'Sentencias TSJ'!$M15)=0,"-",'Sentencias TSJ'!L15/('Sentencias TSJ'!$K15+'Sentencias TSJ'!$L15+'Sentencias TSJ'!$M15))</f>
        <v>6.7164179104477612E-2</v>
      </c>
      <c r="M15" s="23">
        <f>IF(('Sentencias TSJ'!$K15+'Sentencias TSJ'!$L15+'Sentencias TSJ'!$M15)=0,"-",'Sentencias TSJ'!M15/('Sentencias TSJ'!$K15+'Sentencias TSJ'!$L15+'Sentencias TSJ'!$M15))</f>
        <v>3.7313432835820892E-2</v>
      </c>
    </row>
    <row r="16" spans="1:13" ht="15.75" thickBot="1" x14ac:dyDescent="0.3">
      <c r="A16" s="2" t="s">
        <v>11</v>
      </c>
      <c r="B16" s="23">
        <f>IF(('Sentencias TSJ'!$B16+'Sentencias TSJ'!$C16+'Sentencias TSJ'!$D16)=0,"-",'Sentencias TSJ'!B16/('Sentencias TSJ'!$B16+'Sentencias TSJ'!$C16+'Sentencias TSJ'!$D16))</f>
        <v>0.88430851063829785</v>
      </c>
      <c r="C16" s="23">
        <f>IF(('Sentencias TSJ'!$B16+'Sentencias TSJ'!$C16+'Sentencias TSJ'!$D16)=0,"-",'Sentencias TSJ'!C16/('Sentencias TSJ'!$B16+'Sentencias TSJ'!$C16+'Sentencias TSJ'!$D16))</f>
        <v>5.3191489361702128E-2</v>
      </c>
      <c r="D16" s="23">
        <f>IF(('Sentencias TSJ'!$B16+'Sentencias TSJ'!$C16+'Sentencias TSJ'!$D16)=0,"-",'Sentencias TSJ'!D16/('Sentencias TSJ'!$B16+'Sentencias TSJ'!$C16+'Sentencias TSJ'!$D16))</f>
        <v>6.25E-2</v>
      </c>
      <c r="E16" s="23">
        <f>IF(('Sentencias TSJ'!$E16+'Sentencias TSJ'!$F16+'Sentencias TSJ'!$G16)=0,"-",'Sentencias TSJ'!E16/('Sentencias TSJ'!$E16+'Sentencias TSJ'!$F16+'Sentencias TSJ'!$G16))</f>
        <v>0.86075949367088611</v>
      </c>
      <c r="F16" s="23">
        <f>IF(('Sentencias TSJ'!$E16+'Sentencias TSJ'!$F16+'Sentencias TSJ'!$G16)=0,"-",'Sentencias TSJ'!F16/('Sentencias TSJ'!$E16+'Sentencias TSJ'!$F16+'Sentencias TSJ'!$G16))</f>
        <v>8.8607594936708861E-2</v>
      </c>
      <c r="G16" s="23">
        <f>IF(('Sentencias TSJ'!$E16+'Sentencias TSJ'!$F16+'Sentencias TSJ'!$G16)=0,"-",'Sentencias TSJ'!G16/('Sentencias TSJ'!$E16+'Sentencias TSJ'!$F16+'Sentencias TSJ'!$G16))</f>
        <v>5.0632911392405063E-2</v>
      </c>
      <c r="H16" s="23">
        <f>IF(('Sentencias TSJ'!$H16+'Sentencias TSJ'!$I16+'Sentencias TSJ'!$J16)=0,"-",'Sentencias TSJ'!H16/('Sentencias TSJ'!$H16+'Sentencias TSJ'!$I16+'Sentencias TSJ'!$J16))</f>
        <v>0.84892086330935257</v>
      </c>
      <c r="I16" s="23">
        <f>IF(('Sentencias TSJ'!$H16+'Sentencias TSJ'!$I16+'Sentencias TSJ'!$J16)=0,"-",'Sentencias TSJ'!I16/('Sentencias TSJ'!$H16+'Sentencias TSJ'!$I16+'Sentencias TSJ'!$J16))</f>
        <v>7.1942446043165464E-2</v>
      </c>
      <c r="J16" s="23">
        <f>IF(('Sentencias TSJ'!$H16+'Sentencias TSJ'!$I16+'Sentencias TSJ'!$J16)=0,"-",'Sentencias TSJ'!J16/('Sentencias TSJ'!$H16+'Sentencias TSJ'!$I16+'Sentencias TSJ'!$J16))</f>
        <v>7.9136690647482008E-2</v>
      </c>
      <c r="K16" s="23">
        <f>IF(('Sentencias TSJ'!$K16+'Sentencias TSJ'!$L16+'Sentencias TSJ'!$M16)=0,"-",'Sentencias TSJ'!K16/('Sentencias TSJ'!$K16+'Sentencias TSJ'!$L16+'Sentencias TSJ'!$M16))</f>
        <v>0.87376014427412085</v>
      </c>
      <c r="L16" s="23">
        <f>IF(('Sentencias TSJ'!$K16+'Sentencias TSJ'!$L16+'Sentencias TSJ'!$M16)=0,"-",'Sentencias TSJ'!L16/('Sentencias TSJ'!$K16+'Sentencias TSJ'!$L16+'Sentencias TSJ'!$M16))</f>
        <v>6.0414788097385035E-2</v>
      </c>
      <c r="M16" s="23">
        <f>IF(('Sentencias TSJ'!$K16+'Sentencias TSJ'!$L16+'Sentencias TSJ'!$M16)=0,"-",'Sentencias TSJ'!M16/('Sentencias TSJ'!$K16+'Sentencias TSJ'!$L16+'Sentencias TSJ'!$M16))</f>
        <v>6.5825067628494133E-2</v>
      </c>
    </row>
    <row r="17" spans="1:13" ht="15.75" thickBot="1" x14ac:dyDescent="0.3">
      <c r="A17" s="2" t="s">
        <v>24</v>
      </c>
      <c r="B17" s="23">
        <f>IF(('Sentencias TSJ'!$B17+'Sentencias TSJ'!$C17+'Sentencias TSJ'!$D17)=0,"-",'Sentencias TSJ'!B17/('Sentencias TSJ'!$B17+'Sentencias TSJ'!$C17+'Sentencias TSJ'!$D17))</f>
        <v>0.88743455497382195</v>
      </c>
      <c r="C17" s="23">
        <f>IF(('Sentencias TSJ'!$B17+'Sentencias TSJ'!$C17+'Sentencias TSJ'!$D17)=0,"-",'Sentencias TSJ'!C17/('Sentencias TSJ'!$B17+'Sentencias TSJ'!$C17+'Sentencias TSJ'!$D17))</f>
        <v>5.2356020942408377E-2</v>
      </c>
      <c r="D17" s="23">
        <f>IF(('Sentencias TSJ'!$B17+'Sentencias TSJ'!$C17+'Sentencias TSJ'!$D17)=0,"-",'Sentencias TSJ'!D17/('Sentencias TSJ'!$B17+'Sentencias TSJ'!$C17+'Sentencias TSJ'!$D17))</f>
        <v>6.0209424083769635E-2</v>
      </c>
      <c r="E17" s="23">
        <f>IF(('Sentencias TSJ'!$E17+'Sentencias TSJ'!$F17+'Sentencias TSJ'!$G17)=0,"-",'Sentencias TSJ'!E17/('Sentencias TSJ'!$E17+'Sentencias TSJ'!$F17+'Sentencias TSJ'!$G17))</f>
        <v>0.92307692307692313</v>
      </c>
      <c r="F17" s="23">
        <f>IF(('Sentencias TSJ'!$E17+'Sentencias TSJ'!$F17+'Sentencias TSJ'!$G17)=0,"-",'Sentencias TSJ'!F17/('Sentencias TSJ'!$E17+'Sentencias TSJ'!$F17+'Sentencias TSJ'!$G17))</f>
        <v>0</v>
      </c>
      <c r="G17" s="23">
        <f>IF(('Sentencias TSJ'!$E17+'Sentencias TSJ'!$F17+'Sentencias TSJ'!$G17)=0,"-",'Sentencias TSJ'!G17/('Sentencias TSJ'!$E17+'Sentencias TSJ'!$F17+'Sentencias TSJ'!$G17))</f>
        <v>7.6923076923076927E-2</v>
      </c>
      <c r="H17" s="23">
        <f>IF(('Sentencias TSJ'!$H17+'Sentencias TSJ'!$I17+'Sentencias TSJ'!$J17)=0,"-",'Sentencias TSJ'!H17/('Sentencias TSJ'!$H17+'Sentencias TSJ'!$I17+'Sentencias TSJ'!$J17))</f>
        <v>0.90909090909090906</v>
      </c>
      <c r="I17" s="23">
        <f>IF(('Sentencias TSJ'!$H17+'Sentencias TSJ'!$I17+'Sentencias TSJ'!$J17)=0,"-",'Sentencias TSJ'!I17/('Sentencias TSJ'!$H17+'Sentencias TSJ'!$I17+'Sentencias TSJ'!$J17))</f>
        <v>1.8181818181818181E-2</v>
      </c>
      <c r="J17" s="23">
        <f>IF(('Sentencias TSJ'!$H17+'Sentencias TSJ'!$I17+'Sentencias TSJ'!$J17)=0,"-",'Sentencias TSJ'!J17/('Sentencias TSJ'!$H17+'Sentencias TSJ'!$I17+'Sentencias TSJ'!$J17))</f>
        <v>7.2727272727272724E-2</v>
      </c>
      <c r="K17" s="23">
        <f>IF(('Sentencias TSJ'!$K17+'Sentencias TSJ'!$L17+'Sentencias TSJ'!$M17)=0,"-",'Sentencias TSJ'!K17/('Sentencias TSJ'!$K17+'Sentencias TSJ'!$L17+'Sentencias TSJ'!$M17))</f>
        <v>0.89200863930885532</v>
      </c>
      <c r="L17" s="23">
        <f>IF(('Sentencias TSJ'!$K17+'Sentencias TSJ'!$L17+'Sentencias TSJ'!$M17)=0,"-",'Sentencias TSJ'!L17/('Sentencias TSJ'!$K17+'Sentencias TSJ'!$L17+'Sentencias TSJ'!$M17))</f>
        <v>4.5356371490280781E-2</v>
      </c>
      <c r="M17" s="23">
        <f>IF(('Sentencias TSJ'!$K17+'Sentencias TSJ'!$L17+'Sentencias TSJ'!$M17)=0,"-",'Sentencias TSJ'!M17/('Sentencias TSJ'!$K17+'Sentencias TSJ'!$L17+'Sentencias TSJ'!$M17))</f>
        <v>6.2634989200863925E-2</v>
      </c>
    </row>
    <row r="18" spans="1:13" ht="15.75" thickBot="1" x14ac:dyDescent="0.3">
      <c r="A18" s="2" t="s">
        <v>12</v>
      </c>
      <c r="B18" s="23">
        <f>IF(('Sentencias TSJ'!$B18+'Sentencias TSJ'!$C18+'Sentencias TSJ'!$D18)=0,"-",'Sentencias TSJ'!B18/('Sentencias TSJ'!$B18+'Sentencias TSJ'!$C18+'Sentencias TSJ'!$D18))</f>
        <v>0.89473684210526316</v>
      </c>
      <c r="C18" s="23">
        <f>IF(('Sentencias TSJ'!$B18+'Sentencias TSJ'!$C18+'Sentencias TSJ'!$D18)=0,"-",'Sentencias TSJ'!C18/('Sentencias TSJ'!$B18+'Sentencias TSJ'!$C18+'Sentencias TSJ'!$D18))</f>
        <v>0</v>
      </c>
      <c r="D18" s="23">
        <f>IF(('Sentencias TSJ'!$B18+'Sentencias TSJ'!$C18+'Sentencias TSJ'!$D18)=0,"-",'Sentencias TSJ'!D18/('Sentencias TSJ'!$B18+'Sentencias TSJ'!$C18+'Sentencias TSJ'!$D18))</f>
        <v>0.10526315789473684</v>
      </c>
      <c r="E18" s="23" t="str">
        <f>IF(('Sentencias TSJ'!$E18+'Sentencias TSJ'!$F18+'Sentencias TSJ'!$G18)=0,"-",'Sentencias TSJ'!E18/('Sentencias TSJ'!$E18+'Sentencias TSJ'!$F18+'Sentencias TSJ'!$G18))</f>
        <v>-</v>
      </c>
      <c r="F18" s="23" t="str">
        <f>IF(('Sentencias TSJ'!$E18+'Sentencias TSJ'!$F18+'Sentencias TSJ'!$G18)=0,"-",'Sentencias TSJ'!F18/('Sentencias TSJ'!$E18+'Sentencias TSJ'!$F18+'Sentencias TSJ'!$G18))</f>
        <v>-</v>
      </c>
      <c r="G18" s="23" t="str">
        <f>IF(('Sentencias TSJ'!$E18+'Sentencias TSJ'!$F18+'Sentencias TSJ'!$G18)=0,"-",'Sentencias TSJ'!G18/('Sentencias TSJ'!$E18+'Sentencias TSJ'!$F18+'Sentencias TSJ'!$G18))</f>
        <v>-</v>
      </c>
      <c r="H18" s="23">
        <f>IF(('Sentencias TSJ'!$H18+'Sentencias TSJ'!$I18+'Sentencias TSJ'!$J18)=0,"-",'Sentencias TSJ'!H18/('Sentencias TSJ'!$H18+'Sentencias TSJ'!$I18+'Sentencias TSJ'!$J18))</f>
        <v>0.8</v>
      </c>
      <c r="I18" s="23">
        <f>IF(('Sentencias TSJ'!$H18+'Sentencias TSJ'!$I18+'Sentencias TSJ'!$J18)=0,"-",'Sentencias TSJ'!I18/('Sentencias TSJ'!$H18+'Sentencias TSJ'!$I18+'Sentencias TSJ'!$J18))</f>
        <v>0.2</v>
      </c>
      <c r="J18" s="23">
        <f>IF(('Sentencias TSJ'!$H18+'Sentencias TSJ'!$I18+'Sentencias TSJ'!$J18)=0,"-",'Sentencias TSJ'!J18/('Sentencias TSJ'!$H18+'Sentencias TSJ'!$I18+'Sentencias TSJ'!$J18))</f>
        <v>0</v>
      </c>
      <c r="K18" s="23">
        <f>IF(('Sentencias TSJ'!$K18+'Sentencias TSJ'!$L18+'Sentencias TSJ'!$M18)=0,"-",'Sentencias TSJ'!K18/('Sentencias TSJ'!$K18+'Sentencias TSJ'!$L18+'Sentencias TSJ'!$M18))</f>
        <v>0.875</v>
      </c>
      <c r="L18" s="23">
        <f>IF(('Sentencias TSJ'!$K18+'Sentencias TSJ'!$L18+'Sentencias TSJ'!$M18)=0,"-",'Sentencias TSJ'!L18/('Sentencias TSJ'!$K18+'Sentencias TSJ'!$L18+'Sentencias TSJ'!$M18))</f>
        <v>4.1666666666666664E-2</v>
      </c>
      <c r="M18" s="23">
        <f>IF(('Sentencias TSJ'!$K18+'Sentencias TSJ'!$L18+'Sentencias TSJ'!$M18)=0,"-",'Sentencias TSJ'!M18/('Sentencias TSJ'!$K18+'Sentencias TSJ'!$L18+'Sentencias TSJ'!$M18))</f>
        <v>8.3333333333333329E-2</v>
      </c>
    </row>
    <row r="19" spans="1:13" ht="15.75" thickBot="1" x14ac:dyDescent="0.3">
      <c r="A19" s="2" t="s">
        <v>13</v>
      </c>
      <c r="B19" s="23">
        <f>IF(('Sentencias TSJ'!$B19+'Sentencias TSJ'!$C19+'Sentencias TSJ'!$D19)=0,"-",'Sentencias TSJ'!B19/('Sentencias TSJ'!$B19+'Sentencias TSJ'!$C19+'Sentencias TSJ'!$D19))</f>
        <v>0.8571428571428571</v>
      </c>
      <c r="C19" s="23">
        <f>IF(('Sentencias TSJ'!$B19+'Sentencias TSJ'!$C19+'Sentencias TSJ'!$D19)=0,"-",'Sentencias TSJ'!C19/('Sentencias TSJ'!$B19+'Sentencias TSJ'!$C19+'Sentencias TSJ'!$D19))</f>
        <v>5.8823529411764705E-2</v>
      </c>
      <c r="D19" s="23">
        <f>IF(('Sentencias TSJ'!$B19+'Sentencias TSJ'!$C19+'Sentencias TSJ'!$D19)=0,"-",'Sentencias TSJ'!D19/('Sentencias TSJ'!$B19+'Sentencias TSJ'!$C19+'Sentencias TSJ'!$D19))</f>
        <v>8.4033613445378158E-2</v>
      </c>
      <c r="E19" s="23">
        <f>IF(('Sentencias TSJ'!$E19+'Sentencias TSJ'!$F19+'Sentencias TSJ'!$G19)=0,"-",'Sentencias TSJ'!E19/('Sentencias TSJ'!$E19+'Sentencias TSJ'!$F19+'Sentencias TSJ'!$G19))</f>
        <v>1</v>
      </c>
      <c r="F19" s="23">
        <f>IF(('Sentencias TSJ'!$E19+'Sentencias TSJ'!$F19+'Sentencias TSJ'!$G19)=0,"-",'Sentencias TSJ'!F19/('Sentencias TSJ'!$E19+'Sentencias TSJ'!$F19+'Sentencias TSJ'!$G19))</f>
        <v>0</v>
      </c>
      <c r="G19" s="23">
        <f>IF(('Sentencias TSJ'!$E19+'Sentencias TSJ'!$F19+'Sentencias TSJ'!$G19)=0,"-",'Sentencias TSJ'!G19/('Sentencias TSJ'!$E19+'Sentencias TSJ'!$F19+'Sentencias TSJ'!$G19))</f>
        <v>0</v>
      </c>
      <c r="H19" s="23">
        <f>IF(('Sentencias TSJ'!$H19+'Sentencias TSJ'!$I19+'Sentencias TSJ'!$J19)=0,"-",'Sentencias TSJ'!H19/('Sentencias TSJ'!$H19+'Sentencias TSJ'!$I19+'Sentencias TSJ'!$J19))</f>
        <v>0.81818181818181823</v>
      </c>
      <c r="I19" s="23">
        <f>IF(('Sentencias TSJ'!$H19+'Sentencias TSJ'!$I19+'Sentencias TSJ'!$J19)=0,"-",'Sentencias TSJ'!I19/('Sentencias TSJ'!$H19+'Sentencias TSJ'!$I19+'Sentencias TSJ'!$J19))</f>
        <v>9.0909090909090912E-2</v>
      </c>
      <c r="J19" s="23">
        <f>IF(('Sentencias TSJ'!$H19+'Sentencias TSJ'!$I19+'Sentencias TSJ'!$J19)=0,"-",'Sentencias TSJ'!J19/('Sentencias TSJ'!$H19+'Sentencias TSJ'!$I19+'Sentencias TSJ'!$J19))</f>
        <v>9.0909090909090912E-2</v>
      </c>
      <c r="K19" s="23">
        <f>IF(('Sentencias TSJ'!$K19+'Sentencias TSJ'!$L19+'Sentencias TSJ'!$M19)=0,"-",'Sentencias TSJ'!K19/('Sentencias TSJ'!$K19+'Sentencias TSJ'!$L19+'Sentencias TSJ'!$M19))</f>
        <v>0.8571428571428571</v>
      </c>
      <c r="L19" s="23">
        <f>IF(('Sentencias TSJ'!$K19+'Sentencias TSJ'!$L19+'Sentencias TSJ'!$M19)=0,"-",'Sentencias TSJ'!L19/('Sentencias TSJ'!$K19+'Sentencias TSJ'!$L19+'Sentencias TSJ'!$M19))</f>
        <v>6.0150375939849621E-2</v>
      </c>
      <c r="M19" s="23">
        <f>IF(('Sentencias TSJ'!$K19+'Sentencias TSJ'!$L19+'Sentencias TSJ'!$M19)=0,"-",'Sentencias TSJ'!M19/('Sentencias TSJ'!$K19+'Sentencias TSJ'!$L19+'Sentencias TSJ'!$M19))</f>
        <v>8.2706766917293228E-2</v>
      </c>
    </row>
    <row r="20" spans="1:13" ht="15.75" thickBot="1" x14ac:dyDescent="0.3">
      <c r="A20" s="2" t="s">
        <v>14</v>
      </c>
      <c r="B20" s="23">
        <f>IF(('Sentencias TSJ'!$B20+'Sentencias TSJ'!$C20+'Sentencias TSJ'!$D20)=0,"-",'Sentencias TSJ'!B20/('Sentencias TSJ'!$B20+'Sentencias TSJ'!$C20+'Sentencias TSJ'!$D20))</f>
        <v>0.89301310043668125</v>
      </c>
      <c r="C20" s="23">
        <f>IF(('Sentencias TSJ'!$B20+'Sentencias TSJ'!$C20+'Sentencias TSJ'!$D20)=0,"-",'Sentencias TSJ'!C20/('Sentencias TSJ'!$B20+'Sentencias TSJ'!$C20+'Sentencias TSJ'!$D20))</f>
        <v>4.8034934497816595E-2</v>
      </c>
      <c r="D20" s="23">
        <f>IF(('Sentencias TSJ'!$B20+'Sentencias TSJ'!$C20+'Sentencias TSJ'!$D20)=0,"-",'Sentencias TSJ'!D20/('Sentencias TSJ'!$B20+'Sentencias TSJ'!$C20+'Sentencias TSJ'!$D20))</f>
        <v>5.8951965065502182E-2</v>
      </c>
      <c r="E20" s="23">
        <f>IF(('Sentencias TSJ'!$E20+'Sentencias TSJ'!$F20+'Sentencias TSJ'!$G20)=0,"-",'Sentencias TSJ'!E20/('Sentencias TSJ'!$E20+'Sentencias TSJ'!$F20+'Sentencias TSJ'!$G20))</f>
        <v>0.82857142857142863</v>
      </c>
      <c r="F20" s="23">
        <f>IF(('Sentencias TSJ'!$E20+'Sentencias TSJ'!$F20+'Sentencias TSJ'!$G20)=0,"-",'Sentencias TSJ'!F20/('Sentencias TSJ'!$E20+'Sentencias TSJ'!$F20+'Sentencias TSJ'!$G20))</f>
        <v>0.11428571428571428</v>
      </c>
      <c r="G20" s="23">
        <f>IF(('Sentencias TSJ'!$E20+'Sentencias TSJ'!$F20+'Sentencias TSJ'!$G20)=0,"-",'Sentencias TSJ'!G20/('Sentencias TSJ'!$E20+'Sentencias TSJ'!$F20+'Sentencias TSJ'!$G20))</f>
        <v>5.7142857142857141E-2</v>
      </c>
      <c r="H20" s="23">
        <f>IF(('Sentencias TSJ'!$H20+'Sentencias TSJ'!$I20+'Sentencias TSJ'!$J20)=0,"-",'Sentencias TSJ'!H20/('Sentencias TSJ'!$H20+'Sentencias TSJ'!$I20+'Sentencias TSJ'!$J20))</f>
        <v>0.87179487179487181</v>
      </c>
      <c r="I20" s="23">
        <f>IF(('Sentencias TSJ'!$H20+'Sentencias TSJ'!$I20+'Sentencias TSJ'!$J20)=0,"-",'Sentencias TSJ'!I20/('Sentencias TSJ'!$H20+'Sentencias TSJ'!$I20+'Sentencias TSJ'!$J20))</f>
        <v>0</v>
      </c>
      <c r="J20" s="23">
        <f>IF(('Sentencias TSJ'!$H20+'Sentencias TSJ'!$I20+'Sentencias TSJ'!$J20)=0,"-",'Sentencias TSJ'!J20/('Sentencias TSJ'!$H20+'Sentencias TSJ'!$I20+'Sentencias TSJ'!$J20))</f>
        <v>0.12820512820512819</v>
      </c>
      <c r="K20" s="23">
        <f>IF(('Sentencias TSJ'!$K20+'Sentencias TSJ'!$L20+'Sentencias TSJ'!$M20)=0,"-",'Sentencias TSJ'!K20/('Sentencias TSJ'!$K20+'Sentencias TSJ'!$L20+'Sentencias TSJ'!$M20))</f>
        <v>0.88721804511278191</v>
      </c>
      <c r="L20" s="23">
        <f>IF(('Sentencias TSJ'!$K20+'Sentencias TSJ'!$L20+'Sentencias TSJ'!$M20)=0,"-",'Sentencias TSJ'!L20/('Sentencias TSJ'!$K20+'Sentencias TSJ'!$L20+'Sentencias TSJ'!$M20))</f>
        <v>4.8872180451127817E-2</v>
      </c>
      <c r="M20" s="23">
        <f>IF(('Sentencias TSJ'!$K20+'Sentencias TSJ'!$L20+'Sentencias TSJ'!$M20)=0,"-",'Sentencias TSJ'!M20/('Sentencias TSJ'!$K20+'Sentencias TSJ'!$L20+'Sentencias TSJ'!$M20))</f>
        <v>6.3909774436090222E-2</v>
      </c>
    </row>
    <row r="21" spans="1:13" ht="15.75" thickBot="1" x14ac:dyDescent="0.3">
      <c r="A21" s="2" t="s">
        <v>15</v>
      </c>
      <c r="B21" s="23">
        <f>IF(('Sentencias TSJ'!$B21+'Sentencias TSJ'!$C21+'Sentencias TSJ'!$D21)=0,"-",'Sentencias TSJ'!B21/('Sentencias TSJ'!$B21+'Sentencias TSJ'!$C21+'Sentencias TSJ'!$D21))</f>
        <v>0.97560975609756095</v>
      </c>
      <c r="C21" s="23">
        <f>IF(('Sentencias TSJ'!$B21+'Sentencias TSJ'!$C21+'Sentencias TSJ'!$D21)=0,"-",'Sentencias TSJ'!C21/('Sentencias TSJ'!$B21+'Sentencias TSJ'!$C21+'Sentencias TSJ'!$D21))</f>
        <v>0</v>
      </c>
      <c r="D21" s="23">
        <f>IF(('Sentencias TSJ'!$B21+'Sentencias TSJ'!$C21+'Sentencias TSJ'!$D21)=0,"-",'Sentencias TSJ'!D21/('Sentencias TSJ'!$B21+'Sentencias TSJ'!$C21+'Sentencias TSJ'!$D21))</f>
        <v>2.4390243902439025E-2</v>
      </c>
      <c r="E21" s="23">
        <f>IF(('Sentencias TSJ'!$E21+'Sentencias TSJ'!$F21+'Sentencias TSJ'!$G21)=0,"-",'Sentencias TSJ'!E21/('Sentencias TSJ'!$E21+'Sentencias TSJ'!$F21+'Sentencias TSJ'!$G21))</f>
        <v>0.5</v>
      </c>
      <c r="F21" s="23">
        <f>IF(('Sentencias TSJ'!$E21+'Sentencias TSJ'!$F21+'Sentencias TSJ'!$G21)=0,"-",'Sentencias TSJ'!F21/('Sentencias TSJ'!$E21+'Sentencias TSJ'!$F21+'Sentencias TSJ'!$G21))</f>
        <v>0</v>
      </c>
      <c r="G21" s="23">
        <f>IF(('Sentencias TSJ'!$E21+'Sentencias TSJ'!$F21+'Sentencias TSJ'!$G21)=0,"-",'Sentencias TSJ'!G21/('Sentencias TSJ'!$E21+'Sentencias TSJ'!$F21+'Sentencias TSJ'!$G21))</f>
        <v>0.5</v>
      </c>
      <c r="H21" s="23">
        <f>IF(('Sentencias TSJ'!$H21+'Sentencias TSJ'!$I21+'Sentencias TSJ'!$J21)=0,"-",'Sentencias TSJ'!H21/('Sentencias TSJ'!$H21+'Sentencias TSJ'!$I21+'Sentencias TSJ'!$J21))</f>
        <v>1</v>
      </c>
      <c r="I21" s="23">
        <f>IF(('Sentencias TSJ'!$H21+'Sentencias TSJ'!$I21+'Sentencias TSJ'!$J21)=0,"-",'Sentencias TSJ'!I21/('Sentencias TSJ'!$H21+'Sentencias TSJ'!$I21+'Sentencias TSJ'!$J21))</f>
        <v>0</v>
      </c>
      <c r="J21" s="23">
        <f>IF(('Sentencias TSJ'!$H21+'Sentencias TSJ'!$I21+'Sentencias TSJ'!$J21)=0,"-",'Sentencias TSJ'!J21/('Sentencias TSJ'!$H21+'Sentencias TSJ'!$I21+'Sentencias TSJ'!$J21))</f>
        <v>0</v>
      </c>
      <c r="K21" s="23">
        <f>IF(('Sentencias TSJ'!$K21+'Sentencias TSJ'!$L21+'Sentencias TSJ'!$M21)=0,"-",'Sentencias TSJ'!K21/('Sentencias TSJ'!$K21+'Sentencias TSJ'!$L21+'Sentencias TSJ'!$M21))</f>
        <v>0.96590909090909094</v>
      </c>
      <c r="L21" s="23">
        <f>IF(('Sentencias TSJ'!$K21+'Sentencias TSJ'!$L21+'Sentencias TSJ'!$M21)=0,"-",'Sentencias TSJ'!L21/('Sentencias TSJ'!$K21+'Sentencias TSJ'!$L21+'Sentencias TSJ'!$M21))</f>
        <v>0</v>
      </c>
      <c r="M21" s="23">
        <f>IF(('Sentencias TSJ'!$K21+'Sentencias TSJ'!$L21+'Sentencias TSJ'!$M21)=0,"-",'Sentencias TSJ'!M21/('Sentencias TSJ'!$K21+'Sentencias TSJ'!$L21+'Sentencias TSJ'!$M21))</f>
        <v>3.4090909090909088E-2</v>
      </c>
    </row>
    <row r="22" spans="1:13" ht="15.75" thickBot="1" x14ac:dyDescent="0.3">
      <c r="A22" s="2" t="s">
        <v>16</v>
      </c>
      <c r="B22" s="23">
        <f>IF(('Sentencias TSJ'!$B22+'Sentencias TSJ'!$C22+'Sentencias TSJ'!$D22)=0,"-",'Sentencias TSJ'!B22/('Sentencias TSJ'!$B22+'Sentencias TSJ'!$C22+'Sentencias TSJ'!$D22))</f>
        <v>0.96610169491525422</v>
      </c>
      <c r="C22" s="23">
        <f>IF(('Sentencias TSJ'!$B22+'Sentencias TSJ'!$C22+'Sentencias TSJ'!$D22)=0,"-",'Sentencias TSJ'!C22/('Sentencias TSJ'!$B22+'Sentencias TSJ'!$C22+'Sentencias TSJ'!$D22))</f>
        <v>0</v>
      </c>
      <c r="D22" s="23">
        <f>IF(('Sentencias TSJ'!$B22+'Sentencias TSJ'!$C22+'Sentencias TSJ'!$D22)=0,"-",'Sentencias TSJ'!D22/('Sentencias TSJ'!$B22+'Sentencias TSJ'!$C22+'Sentencias TSJ'!$D22))</f>
        <v>3.3898305084745763E-2</v>
      </c>
      <c r="E22" s="23">
        <f>IF(('Sentencias TSJ'!$E22+'Sentencias TSJ'!$F22+'Sentencias TSJ'!$G22)=0,"-",'Sentencias TSJ'!E22/('Sentencias TSJ'!$E22+'Sentencias TSJ'!$F22+'Sentencias TSJ'!$G22))</f>
        <v>0.5</v>
      </c>
      <c r="F22" s="23">
        <f>IF(('Sentencias TSJ'!$E22+'Sentencias TSJ'!$F22+'Sentencias TSJ'!$G22)=0,"-",'Sentencias TSJ'!F22/('Sentencias TSJ'!$E22+'Sentencias TSJ'!$F22+'Sentencias TSJ'!$G22))</f>
        <v>0.5</v>
      </c>
      <c r="G22" s="23">
        <f>IF(('Sentencias TSJ'!$E22+'Sentencias TSJ'!$F22+'Sentencias TSJ'!$G22)=0,"-",'Sentencias TSJ'!G22/('Sentencias TSJ'!$E22+'Sentencias TSJ'!$F22+'Sentencias TSJ'!$G22))</f>
        <v>0</v>
      </c>
      <c r="H22" s="23">
        <f>IF(('Sentencias TSJ'!$H22+'Sentencias TSJ'!$I22+'Sentencias TSJ'!$J22)=0,"-",'Sentencias TSJ'!H22/('Sentencias TSJ'!$H22+'Sentencias TSJ'!$I22+'Sentencias TSJ'!$J22))</f>
        <v>1</v>
      </c>
      <c r="I22" s="23">
        <f>IF(('Sentencias TSJ'!$H22+'Sentencias TSJ'!$I22+'Sentencias TSJ'!$J22)=0,"-",'Sentencias TSJ'!I22/('Sentencias TSJ'!$H22+'Sentencias TSJ'!$I22+'Sentencias TSJ'!$J22))</f>
        <v>0</v>
      </c>
      <c r="J22" s="23">
        <f>IF(('Sentencias TSJ'!$H22+'Sentencias TSJ'!$I22+'Sentencias TSJ'!$J22)=0,"-",'Sentencias TSJ'!J22/('Sentencias TSJ'!$H22+'Sentencias TSJ'!$I22+'Sentencias TSJ'!$J22))</f>
        <v>0</v>
      </c>
      <c r="K22" s="23">
        <f>IF(('Sentencias TSJ'!$K22+'Sentencias TSJ'!$L22+'Sentencias TSJ'!$M22)=0,"-",'Sentencias TSJ'!K22/('Sentencias TSJ'!$K22+'Sentencias TSJ'!$L22+'Sentencias TSJ'!$M22))</f>
        <v>0.95774647887323938</v>
      </c>
      <c r="L22" s="23">
        <f>IF(('Sentencias TSJ'!$K22+'Sentencias TSJ'!$L22+'Sentencias TSJ'!$M22)=0,"-",'Sentencias TSJ'!L22/('Sentencias TSJ'!$K22+'Sentencias TSJ'!$L22+'Sentencias TSJ'!$M22))</f>
        <v>1.4084507042253521E-2</v>
      </c>
      <c r="M22" s="23">
        <f>IF(('Sentencias TSJ'!$K22+'Sentencias TSJ'!$L22+'Sentencias TSJ'!$M22)=0,"-",'Sentencias TSJ'!M22/('Sentencias TSJ'!$K22+'Sentencias TSJ'!$L22+'Sentencias TSJ'!$M22))</f>
        <v>2.8169014084507043E-2</v>
      </c>
    </row>
    <row r="23" spans="1:13" ht="15.75" thickBot="1" x14ac:dyDescent="0.3">
      <c r="A23" s="2" t="s">
        <v>17</v>
      </c>
      <c r="B23" s="23">
        <f>IF(('Sentencias TSJ'!$B23+'Sentencias TSJ'!$C23+'Sentencias TSJ'!$D23)=0,"-",'Sentencias TSJ'!B23/('Sentencias TSJ'!$B23+'Sentencias TSJ'!$C23+'Sentencias TSJ'!$D23))</f>
        <v>0.87962962962962965</v>
      </c>
      <c r="C23" s="23">
        <f>IF(('Sentencias TSJ'!$B23+'Sentencias TSJ'!$C23+'Sentencias TSJ'!$D23)=0,"-",'Sentencias TSJ'!C23/('Sentencias TSJ'!$B23+'Sentencias TSJ'!$C23+'Sentencias TSJ'!$D23))</f>
        <v>8.3333333333333329E-2</v>
      </c>
      <c r="D23" s="23">
        <f>IF(('Sentencias TSJ'!$B23+'Sentencias TSJ'!$C23+'Sentencias TSJ'!$D23)=0,"-",'Sentencias TSJ'!D23/('Sentencias TSJ'!$B23+'Sentencias TSJ'!$C23+'Sentencias TSJ'!$D23))</f>
        <v>3.7037037037037035E-2</v>
      </c>
      <c r="E23" s="23">
        <f>IF(('Sentencias TSJ'!$E23+'Sentencias TSJ'!$F23+'Sentencias TSJ'!$G23)=0,"-",'Sentencias TSJ'!E23/('Sentencias TSJ'!$E23+'Sentencias TSJ'!$F23+'Sentencias TSJ'!$G23))</f>
        <v>0.83333333333333337</v>
      </c>
      <c r="F23" s="23">
        <f>IF(('Sentencias TSJ'!$E23+'Sentencias TSJ'!$F23+'Sentencias TSJ'!$G23)=0,"-",'Sentencias TSJ'!F23/('Sentencias TSJ'!$E23+'Sentencias TSJ'!$F23+'Sentencias TSJ'!$G23))</f>
        <v>0.16666666666666666</v>
      </c>
      <c r="G23" s="23">
        <f>IF(('Sentencias TSJ'!$E23+'Sentencias TSJ'!$F23+'Sentencias TSJ'!$G23)=0,"-",'Sentencias TSJ'!G23/('Sentencias TSJ'!$E23+'Sentencias TSJ'!$F23+'Sentencias TSJ'!$G23))</f>
        <v>0</v>
      </c>
      <c r="H23" s="23">
        <f>IF(('Sentencias TSJ'!$H23+'Sentencias TSJ'!$I23+'Sentencias TSJ'!$J23)=0,"-",'Sentencias TSJ'!H23/('Sentencias TSJ'!$H23+'Sentencias TSJ'!$I23+'Sentencias TSJ'!$J23))</f>
        <v>0.76470588235294112</v>
      </c>
      <c r="I23" s="23">
        <f>IF(('Sentencias TSJ'!$H23+'Sentencias TSJ'!$I23+'Sentencias TSJ'!$J23)=0,"-",'Sentencias TSJ'!I23/('Sentencias TSJ'!$H23+'Sentencias TSJ'!$I23+'Sentencias TSJ'!$J23))</f>
        <v>0</v>
      </c>
      <c r="J23" s="23">
        <f>IF(('Sentencias TSJ'!$H23+'Sentencias TSJ'!$I23+'Sentencias TSJ'!$J23)=0,"-",'Sentencias TSJ'!J23/('Sentencias TSJ'!$H23+'Sentencias TSJ'!$I23+'Sentencias TSJ'!$J23))</f>
        <v>0.23529411764705882</v>
      </c>
      <c r="K23" s="23">
        <f>IF(('Sentencias TSJ'!$K23+'Sentencias TSJ'!$L23+'Sentencias TSJ'!$M23)=0,"-",'Sentencias TSJ'!K23/('Sentencias TSJ'!$K23+'Sentencias TSJ'!$L23+'Sentencias TSJ'!$M23))</f>
        <v>0.86259541984732824</v>
      </c>
      <c r="L23" s="23">
        <f>IF(('Sentencias TSJ'!$K23+'Sentencias TSJ'!$L23+'Sentencias TSJ'!$M23)=0,"-",'Sentencias TSJ'!L23/('Sentencias TSJ'!$K23+'Sentencias TSJ'!$L23+'Sentencias TSJ'!$M23))</f>
        <v>7.6335877862595422E-2</v>
      </c>
      <c r="M23" s="23">
        <f>IF(('Sentencias TSJ'!$K23+'Sentencias TSJ'!$L23+'Sentencias TSJ'!$M23)=0,"-",'Sentencias TSJ'!M23/('Sentencias TSJ'!$K23+'Sentencias TSJ'!$L23+'Sentencias TSJ'!$M23))</f>
        <v>6.1068702290076333E-2</v>
      </c>
    </row>
    <row r="24" spans="1:13" ht="15.75" thickBot="1" x14ac:dyDescent="0.3">
      <c r="A24" s="2" t="s">
        <v>18</v>
      </c>
      <c r="B24" s="23">
        <f>IF(('Sentencias TSJ'!$B24+'Sentencias TSJ'!$C24+'Sentencias TSJ'!$D24)=0,"-",'Sentencias TSJ'!B24/('Sentencias TSJ'!$B24+'Sentencias TSJ'!$C24+'Sentencias TSJ'!$D24))</f>
        <v>0.92307692307692313</v>
      </c>
      <c r="C24" s="23">
        <f>IF(('Sentencias TSJ'!$B24+'Sentencias TSJ'!$C24+'Sentencias TSJ'!$D24)=0,"-",'Sentencias TSJ'!C24/('Sentencias TSJ'!$B24+'Sentencias TSJ'!$C24+'Sentencias TSJ'!$D24))</f>
        <v>0</v>
      </c>
      <c r="D24" s="23">
        <f>IF(('Sentencias TSJ'!$B24+'Sentencias TSJ'!$C24+'Sentencias TSJ'!$D24)=0,"-",'Sentencias TSJ'!D24/('Sentencias TSJ'!$B24+'Sentencias TSJ'!$C24+'Sentencias TSJ'!$D24))</f>
        <v>7.6923076923076927E-2</v>
      </c>
      <c r="E24" s="23" t="str">
        <f>IF(('Sentencias TSJ'!$E24+'Sentencias TSJ'!$F24+'Sentencias TSJ'!$G24)=0,"-",'Sentencias TSJ'!E24/('Sentencias TSJ'!$E24+'Sentencias TSJ'!$F24+'Sentencias TSJ'!$G24))</f>
        <v>-</v>
      </c>
      <c r="F24" s="23" t="str">
        <f>IF(('Sentencias TSJ'!$E24+'Sentencias TSJ'!$F24+'Sentencias TSJ'!$G24)=0,"-",'Sentencias TSJ'!F24/('Sentencias TSJ'!$E24+'Sentencias TSJ'!$F24+'Sentencias TSJ'!$G24))</f>
        <v>-</v>
      </c>
      <c r="G24" s="23" t="str">
        <f>IF(('Sentencias TSJ'!$E24+'Sentencias TSJ'!$F24+'Sentencias TSJ'!$G24)=0,"-",'Sentencias TSJ'!G24/('Sentencias TSJ'!$E24+'Sentencias TSJ'!$F24+'Sentencias TSJ'!$G24))</f>
        <v>-</v>
      </c>
      <c r="H24" s="23" t="str">
        <f>IF(('Sentencias TSJ'!$H24+'Sentencias TSJ'!$I24+'Sentencias TSJ'!$J24)=0,"-",'Sentencias TSJ'!H24/('Sentencias TSJ'!$H24+'Sentencias TSJ'!$I24+'Sentencias TSJ'!$J24))</f>
        <v>-</v>
      </c>
      <c r="I24" s="23" t="str">
        <f>IF(('Sentencias TSJ'!$H24+'Sentencias TSJ'!$I24+'Sentencias TSJ'!$J24)=0,"-",'Sentencias TSJ'!I24/('Sentencias TSJ'!$H24+'Sentencias TSJ'!$I24+'Sentencias TSJ'!$J24))</f>
        <v>-</v>
      </c>
      <c r="J24" s="23" t="str">
        <f>IF(('Sentencias TSJ'!$H24+'Sentencias TSJ'!$I24+'Sentencias TSJ'!$J24)=0,"-",'Sentencias TSJ'!J24/('Sentencias TSJ'!$H24+'Sentencias TSJ'!$I24+'Sentencias TSJ'!$J24))</f>
        <v>-</v>
      </c>
      <c r="K24" s="23">
        <f>IF(('Sentencias TSJ'!$K24+'Sentencias TSJ'!$L24+'Sentencias TSJ'!$M24)=0,"-",'Sentencias TSJ'!K24/('Sentencias TSJ'!$K24+'Sentencias TSJ'!$L24+'Sentencias TSJ'!$M24))</f>
        <v>0.92307692307692313</v>
      </c>
      <c r="L24" s="23">
        <f>IF(('Sentencias TSJ'!$K24+'Sentencias TSJ'!$L24+'Sentencias TSJ'!$M24)=0,"-",'Sentencias TSJ'!L24/('Sentencias TSJ'!$K24+'Sentencias TSJ'!$L24+'Sentencias TSJ'!$M24))</f>
        <v>0</v>
      </c>
      <c r="M24" s="23">
        <f>IF(('Sentencias TSJ'!$K24+'Sentencias TSJ'!$L24+'Sentencias TSJ'!$M24)=0,"-",'Sentencias TSJ'!M24/('Sentencias TSJ'!$K24+'Sentencias TSJ'!$L24+'Sentencias TSJ'!$M24))</f>
        <v>7.6923076923076927E-2</v>
      </c>
    </row>
    <row r="25" spans="1:13" ht="15.75" thickBot="1" x14ac:dyDescent="0.3">
      <c r="A25" s="3" t="s">
        <v>23</v>
      </c>
      <c r="B25" s="7">
        <f>IF(('Sentencias TSJ'!$B25+'Sentencias TSJ'!$C25+'Sentencias TSJ'!$D25)=0,"-",'Sentencias TSJ'!B25/('Sentencias TSJ'!$B25+'Sentencias TSJ'!$C25+'Sentencias TSJ'!$D25))</f>
        <v>0.88761904761904764</v>
      </c>
      <c r="C25" s="7">
        <f>IF(('Sentencias TSJ'!$B25+'Sentencias TSJ'!$C25+'Sentencias TSJ'!$D25)=0,"-",'Sentencias TSJ'!C25/('Sentencias TSJ'!$B25+'Sentencias TSJ'!$C25+'Sentencias TSJ'!$D25))</f>
        <v>5.3333333333333337E-2</v>
      </c>
      <c r="D25" s="7">
        <f>IF(('Sentencias TSJ'!$B25+'Sentencias TSJ'!$C25+'Sentencias TSJ'!$D25)=0,"-",'Sentencias TSJ'!D25/('Sentencias TSJ'!$B25+'Sentencias TSJ'!$C25+'Sentencias TSJ'!$D25))</f>
        <v>5.904761904761905E-2</v>
      </c>
      <c r="E25" s="7">
        <f>IF(('Sentencias TSJ'!$E25+'Sentencias TSJ'!$F25+'Sentencias TSJ'!$G25)=0,"-",'Sentencias TSJ'!E25/('Sentencias TSJ'!$E25+'Sentencias TSJ'!$F25+'Sentencias TSJ'!$G25))</f>
        <v>0.83829787234042552</v>
      </c>
      <c r="F25" s="7">
        <f>IF(('Sentencias TSJ'!$E25+'Sentencias TSJ'!$F25+'Sentencias TSJ'!$G25)=0,"-",'Sentencias TSJ'!F25/('Sentencias TSJ'!$E25+'Sentencias TSJ'!$F25+'Sentencias TSJ'!$G25))</f>
        <v>7.6595744680851063E-2</v>
      </c>
      <c r="G25" s="7">
        <f>IF(('Sentencias TSJ'!$E25+'Sentencias TSJ'!$F25+'Sentencias TSJ'!$G25)=0,"-",'Sentencias TSJ'!G25/('Sentencias TSJ'!$E25+'Sentencias TSJ'!$F25+'Sentencias TSJ'!$G25))</f>
        <v>8.5106382978723402E-2</v>
      </c>
      <c r="H25" s="7">
        <f>IF(('Sentencias TSJ'!$H25+'Sentencias TSJ'!$I25+'Sentencias TSJ'!$J25)=0,"-",'Sentencias TSJ'!H25/('Sentencias TSJ'!$H25+'Sentencias TSJ'!$I25+'Sentencias TSJ'!$J25))</f>
        <v>0.85689948892674617</v>
      </c>
      <c r="I25" s="7">
        <f>IF(('Sentencias TSJ'!$H25+'Sentencias TSJ'!$I25+'Sentencias TSJ'!$J25)=0,"-",'Sentencias TSJ'!I25/('Sentencias TSJ'!$H25+'Sentencias TSJ'!$I25+'Sentencias TSJ'!$J25))</f>
        <v>5.1107325383304938E-2</v>
      </c>
      <c r="J25" s="7">
        <f>IF(('Sentencias TSJ'!$H25+'Sentencias TSJ'!$I25+'Sentencias TSJ'!$J25)=0,"-",'Sentencias TSJ'!J25/('Sentencias TSJ'!$H25+'Sentencias TSJ'!$I25+'Sentencias TSJ'!$J25))</f>
        <v>9.1993185689948895E-2</v>
      </c>
      <c r="K25" s="7">
        <f>IF(('Sentencias TSJ'!$K25+'Sentencias TSJ'!$L25+'Sentencias TSJ'!$M25)=0,"-",'Sentencias TSJ'!K25/('Sentencias TSJ'!$K25+'Sentencias TSJ'!$L25+'Sentencias TSJ'!$M25))</f>
        <v>0.8801611278952669</v>
      </c>
      <c r="L25" s="7">
        <f>IF(('Sentencias TSJ'!$K25+'Sentencias TSJ'!$L25+'Sentencias TSJ'!$M25)=0,"-",'Sentencias TSJ'!L25/('Sentencias TSJ'!$K25+'Sentencias TSJ'!$L25+'Sentencias TSJ'!$M25))</f>
        <v>5.4380664652567974E-2</v>
      </c>
      <c r="M25" s="7">
        <f>IF(('Sentencias TSJ'!$K25+'Sentencias TSJ'!$L25+'Sentencias TSJ'!$M25)=0,"-",'Sentencias TSJ'!M25/('Sentencias TSJ'!$K25+'Sentencias TSJ'!$L25+'Sentencias TSJ'!$M25))</f>
        <v>6.5458207452165157E-2</v>
      </c>
    </row>
    <row r="28" spans="1:13" x14ac:dyDescent="0.25">
      <c r="A28" s="42" t="s">
        <v>1</v>
      </c>
      <c r="B28" s="39" t="s">
        <v>33</v>
      </c>
      <c r="C28" s="40"/>
      <c r="D28" s="40"/>
      <c r="E28" s="41"/>
      <c r="F28" s="41"/>
      <c r="G28" s="41"/>
      <c r="H28" s="41"/>
      <c r="I28" s="41"/>
      <c r="J28" s="41"/>
      <c r="K28" s="41"/>
      <c r="L28" s="41"/>
      <c r="M28" s="41"/>
    </row>
    <row r="29" spans="1:13" ht="24" customHeight="1" x14ac:dyDescent="0.25">
      <c r="A29" s="41"/>
      <c r="B29" s="42" t="s">
        <v>30</v>
      </c>
      <c r="C29" s="43"/>
      <c r="D29" s="43"/>
      <c r="E29" s="42" t="s">
        <v>31</v>
      </c>
      <c r="F29" s="43"/>
      <c r="G29" s="43"/>
      <c r="H29" s="42" t="s">
        <v>32</v>
      </c>
      <c r="I29" s="43"/>
      <c r="J29" s="43"/>
      <c r="K29" s="42" t="s">
        <v>2</v>
      </c>
      <c r="L29" s="43"/>
      <c r="M29" s="43"/>
    </row>
    <row r="30" spans="1:13" ht="51" x14ac:dyDescent="0.25">
      <c r="A30" s="41"/>
      <c r="B30" s="4" t="s">
        <v>27</v>
      </c>
      <c r="C30" s="4" t="s">
        <v>28</v>
      </c>
      <c r="D30" s="4" t="s">
        <v>29</v>
      </c>
      <c r="E30" s="4" t="s">
        <v>27</v>
      </c>
      <c r="F30" s="4" t="s">
        <v>28</v>
      </c>
      <c r="G30" s="4" t="s">
        <v>29</v>
      </c>
      <c r="H30" s="4" t="s">
        <v>27</v>
      </c>
      <c r="I30" s="4" t="s">
        <v>28</v>
      </c>
      <c r="J30" s="4" t="s">
        <v>29</v>
      </c>
      <c r="K30" s="4" t="s">
        <v>27</v>
      </c>
      <c r="L30" s="4" t="s">
        <v>28</v>
      </c>
      <c r="M30" s="4" t="s">
        <v>29</v>
      </c>
    </row>
    <row r="31" spans="1:13" ht="15.75" thickBot="1" x14ac:dyDescent="0.3">
      <c r="A31" s="2" t="s">
        <v>3</v>
      </c>
      <c r="B31" s="23">
        <f>IF(('Sentencias TSJ'!$B32+'Sentencias TSJ'!$C32+'Sentencias TSJ'!$D32)=0,"-",'Sentencias TSJ'!B32/('Sentencias TSJ'!$B32+'Sentencias TSJ'!$C32+'Sentencias TSJ'!$D32))</f>
        <v>0.86956521739130432</v>
      </c>
      <c r="C31" s="23">
        <f>IF(('Sentencias TSJ'!$B32+'Sentencias TSJ'!$C32+'Sentencias TSJ'!$D32)=0,"-",'Sentencias TSJ'!C32/('Sentencias TSJ'!$B32+'Sentencias TSJ'!$C32+'Sentencias TSJ'!$D32))</f>
        <v>6.5217391304347824E-2</v>
      </c>
      <c r="D31" s="23">
        <f>IF(('Sentencias TSJ'!$B32+'Sentencias TSJ'!$C32+'Sentencias TSJ'!$D32)=0,"-",'Sentencias TSJ'!D32/('Sentencias TSJ'!$B32+'Sentencias TSJ'!$C32+'Sentencias TSJ'!$D32))</f>
        <v>6.5217391304347824E-2</v>
      </c>
      <c r="E31" s="23">
        <f>IF(('Sentencias TSJ'!$E32+'Sentencias TSJ'!$F32+'Sentencias TSJ'!$G32)=0,"-",'Sentencias TSJ'!E32/('Sentencias TSJ'!$E32+'Sentencias TSJ'!$F32+'Sentencias TSJ'!$G32))</f>
        <v>1</v>
      </c>
      <c r="F31" s="23">
        <f>IF(('Sentencias TSJ'!$E32+'Sentencias TSJ'!$F32+'Sentencias TSJ'!$G32)=0,"-",'Sentencias TSJ'!F32/('Sentencias TSJ'!$E32+'Sentencias TSJ'!$F32+'Sentencias TSJ'!$G32))</f>
        <v>0</v>
      </c>
      <c r="G31" s="23">
        <f>IF(('Sentencias TSJ'!$E32+'Sentencias TSJ'!$F32+'Sentencias TSJ'!$G32)=0,"-",'Sentencias TSJ'!G32/('Sentencias TSJ'!$E32+'Sentencias TSJ'!$F32+'Sentencias TSJ'!$G32))</f>
        <v>0</v>
      </c>
      <c r="H31" s="23">
        <f>IF(('Sentencias TSJ'!$H32+'Sentencias TSJ'!$I32+'Sentencias TSJ'!$J32)=0,"-",'Sentencias TSJ'!H32/('Sentencias TSJ'!$H32+'Sentencias TSJ'!$I32+'Sentencias TSJ'!$J32))</f>
        <v>0.5</v>
      </c>
      <c r="I31" s="23">
        <f>IF(('Sentencias TSJ'!$H32+'Sentencias TSJ'!$I32+'Sentencias TSJ'!$J32)=0,"-",'Sentencias TSJ'!I32/('Sentencias TSJ'!$H32+'Sentencias TSJ'!$I32+'Sentencias TSJ'!$J32))</f>
        <v>0.5</v>
      </c>
      <c r="J31" s="23">
        <f>IF(('Sentencias TSJ'!$H32+'Sentencias TSJ'!$I32+'Sentencias TSJ'!$J32)=0,"-",'Sentencias TSJ'!J32/('Sentencias TSJ'!$H32+'Sentencias TSJ'!$I32+'Sentencias TSJ'!$J32))</f>
        <v>0</v>
      </c>
      <c r="K31" s="23">
        <f>IF(('Sentencias TSJ'!$K32+'Sentencias TSJ'!$L32+'Sentencias TSJ'!$M32)=0,"-",'Sentencias TSJ'!K32/('Sentencias TSJ'!$K32+'Sentencias TSJ'!$L32+'Sentencias TSJ'!$M32))</f>
        <v>0.82758620689655171</v>
      </c>
      <c r="L31" s="23">
        <f>IF(('Sentencias TSJ'!$K32+'Sentencias TSJ'!$L32+'Sentencias TSJ'!$M32)=0,"-",'Sentencias TSJ'!L32/('Sentencias TSJ'!$K32+'Sentencias TSJ'!$L32+'Sentencias TSJ'!$M32))</f>
        <v>0.1206896551724138</v>
      </c>
      <c r="M31" s="23">
        <f>IF(('Sentencias TSJ'!$K32+'Sentencias TSJ'!$L32+'Sentencias TSJ'!$M32)=0,"-",'Sentencias TSJ'!M32/('Sentencias TSJ'!$K32+'Sentencias TSJ'!$L32+'Sentencias TSJ'!$M32))</f>
        <v>5.1724137931034482E-2</v>
      </c>
    </row>
    <row r="32" spans="1:13" ht="15.75" thickBot="1" x14ac:dyDescent="0.3">
      <c r="A32" s="2" t="s">
        <v>4</v>
      </c>
      <c r="B32" s="23">
        <f>IF(('Sentencias TSJ'!$B33+'Sentencias TSJ'!$C33+'Sentencias TSJ'!$D33)=0,"-",'Sentencias TSJ'!B33/('Sentencias TSJ'!$B33+'Sentencias TSJ'!$C33+'Sentencias TSJ'!$D33))</f>
        <v>0.8</v>
      </c>
      <c r="C32" s="23">
        <f>IF(('Sentencias TSJ'!$B33+'Sentencias TSJ'!$C33+'Sentencias TSJ'!$D33)=0,"-",'Sentencias TSJ'!C33/('Sentencias TSJ'!$B33+'Sentencias TSJ'!$C33+'Sentencias TSJ'!$D33))</f>
        <v>0.2</v>
      </c>
      <c r="D32" s="23">
        <f>IF(('Sentencias TSJ'!$B33+'Sentencias TSJ'!$C33+'Sentencias TSJ'!$D33)=0,"-",'Sentencias TSJ'!D33/('Sentencias TSJ'!$B33+'Sentencias TSJ'!$C33+'Sentencias TSJ'!$D33))</f>
        <v>0</v>
      </c>
      <c r="E32" s="23" t="str">
        <f>IF(('Sentencias TSJ'!$E33+'Sentencias TSJ'!$F33+'Sentencias TSJ'!$G33)=0,"-",'Sentencias TSJ'!E33/('Sentencias TSJ'!$E33+'Sentencias TSJ'!$F33+'Sentencias TSJ'!$G33))</f>
        <v>-</v>
      </c>
      <c r="F32" s="23" t="str">
        <f>IF(('Sentencias TSJ'!$E33+'Sentencias TSJ'!$F33+'Sentencias TSJ'!$G33)=0,"-",'Sentencias TSJ'!F33/('Sentencias TSJ'!$E33+'Sentencias TSJ'!$F33+'Sentencias TSJ'!$G33))</f>
        <v>-</v>
      </c>
      <c r="G32" s="23" t="str">
        <f>IF(('Sentencias TSJ'!$E33+'Sentencias TSJ'!$F33+'Sentencias TSJ'!$G33)=0,"-",'Sentencias TSJ'!G33/('Sentencias TSJ'!$E33+'Sentencias TSJ'!$F33+'Sentencias TSJ'!$G33))</f>
        <v>-</v>
      </c>
      <c r="H32" s="23">
        <f>IF(('Sentencias TSJ'!$H33+'Sentencias TSJ'!$I33+'Sentencias TSJ'!$J33)=0,"-",'Sentencias TSJ'!H33/('Sentencias TSJ'!$H33+'Sentencias TSJ'!$I33+'Sentencias TSJ'!$J33))</f>
        <v>0.5</v>
      </c>
      <c r="I32" s="23">
        <f>IF(('Sentencias TSJ'!$H33+'Sentencias TSJ'!$I33+'Sentencias TSJ'!$J33)=0,"-",'Sentencias TSJ'!I33/('Sentencias TSJ'!$H33+'Sentencias TSJ'!$I33+'Sentencias TSJ'!$J33))</f>
        <v>0</v>
      </c>
      <c r="J32" s="23">
        <f>IF(('Sentencias TSJ'!$H33+'Sentencias TSJ'!$I33+'Sentencias TSJ'!$J33)=0,"-",'Sentencias TSJ'!J33/('Sentencias TSJ'!$H33+'Sentencias TSJ'!$I33+'Sentencias TSJ'!$J33))</f>
        <v>0.5</v>
      </c>
      <c r="K32" s="23">
        <f>IF(('Sentencias TSJ'!$K33+'Sentencias TSJ'!$L33+'Sentencias TSJ'!$M33)=0,"-",'Sentencias TSJ'!K33/('Sentencias TSJ'!$K33+'Sentencias TSJ'!$L33+'Sentencias TSJ'!$M33))</f>
        <v>0.66666666666666663</v>
      </c>
      <c r="L32" s="23">
        <f>IF(('Sentencias TSJ'!$K33+'Sentencias TSJ'!$L33+'Sentencias TSJ'!$M33)=0,"-",'Sentencias TSJ'!L33/('Sentencias TSJ'!$K33+'Sentencias TSJ'!$L33+'Sentencias TSJ'!$M33))</f>
        <v>0.1111111111111111</v>
      </c>
      <c r="M32" s="23">
        <f>IF(('Sentencias TSJ'!$K33+'Sentencias TSJ'!$L33+'Sentencias TSJ'!$M33)=0,"-",'Sentencias TSJ'!M33/('Sentencias TSJ'!$K33+'Sentencias TSJ'!$L33+'Sentencias TSJ'!$M33))</f>
        <v>0.22222222222222221</v>
      </c>
    </row>
    <row r="33" spans="1:13" ht="15.75" thickBot="1" x14ac:dyDescent="0.3">
      <c r="A33" s="2" t="s">
        <v>5</v>
      </c>
      <c r="B33" s="23">
        <f>IF(('Sentencias TSJ'!$B34+'Sentencias TSJ'!$C34+'Sentencias TSJ'!$D34)=0,"-",'Sentencias TSJ'!B34/('Sentencias TSJ'!$B34+'Sentencias TSJ'!$C34+'Sentencias TSJ'!$D34))</f>
        <v>0.7</v>
      </c>
      <c r="C33" s="23">
        <f>IF(('Sentencias TSJ'!$B34+'Sentencias TSJ'!$C34+'Sentencias TSJ'!$D34)=0,"-",'Sentencias TSJ'!C34/('Sentencias TSJ'!$B34+'Sentencias TSJ'!$C34+'Sentencias TSJ'!$D34))</f>
        <v>0</v>
      </c>
      <c r="D33" s="23">
        <f>IF(('Sentencias TSJ'!$B34+'Sentencias TSJ'!$C34+'Sentencias TSJ'!$D34)=0,"-",'Sentencias TSJ'!D34/('Sentencias TSJ'!$B34+'Sentencias TSJ'!$C34+'Sentencias TSJ'!$D34))</f>
        <v>0.3</v>
      </c>
      <c r="E33" s="23" t="str">
        <f>IF(('Sentencias TSJ'!$E34+'Sentencias TSJ'!$F34+'Sentencias TSJ'!$G34)=0,"-",'Sentencias TSJ'!E34/('Sentencias TSJ'!$E34+'Sentencias TSJ'!$F34+'Sentencias TSJ'!$G34))</f>
        <v>-</v>
      </c>
      <c r="F33" s="23" t="str">
        <f>IF(('Sentencias TSJ'!$E34+'Sentencias TSJ'!$F34+'Sentencias TSJ'!$G34)=0,"-",'Sentencias TSJ'!F34/('Sentencias TSJ'!$E34+'Sentencias TSJ'!$F34+'Sentencias TSJ'!$G34))</f>
        <v>-</v>
      </c>
      <c r="G33" s="23" t="str">
        <f>IF(('Sentencias TSJ'!$E34+'Sentencias TSJ'!$F34+'Sentencias TSJ'!$G34)=0,"-",'Sentencias TSJ'!G34/('Sentencias TSJ'!$E34+'Sentencias TSJ'!$F34+'Sentencias TSJ'!$G34))</f>
        <v>-</v>
      </c>
      <c r="H33" s="23" t="str">
        <f>IF(('Sentencias TSJ'!$H34+'Sentencias TSJ'!$I34+'Sentencias TSJ'!$J34)=0,"-",'Sentencias TSJ'!H34/('Sentencias TSJ'!$H34+'Sentencias TSJ'!$I34+'Sentencias TSJ'!$J34))</f>
        <v>-</v>
      </c>
      <c r="I33" s="23" t="str">
        <f>IF(('Sentencias TSJ'!$H34+'Sentencias TSJ'!$I34+'Sentencias TSJ'!$J34)=0,"-",'Sentencias TSJ'!I34/('Sentencias TSJ'!$H34+'Sentencias TSJ'!$I34+'Sentencias TSJ'!$J34))</f>
        <v>-</v>
      </c>
      <c r="J33" s="23" t="str">
        <f>IF(('Sentencias TSJ'!$H34+'Sentencias TSJ'!$I34+'Sentencias TSJ'!$J34)=0,"-",'Sentencias TSJ'!J34/('Sentencias TSJ'!$H34+'Sentencias TSJ'!$I34+'Sentencias TSJ'!$J34))</f>
        <v>-</v>
      </c>
      <c r="K33" s="23">
        <f>IF(('Sentencias TSJ'!$K34+'Sentencias TSJ'!$L34+'Sentencias TSJ'!$M34)=0,"-",'Sentencias TSJ'!K34/('Sentencias TSJ'!$K34+'Sentencias TSJ'!$L34+'Sentencias TSJ'!$M34))</f>
        <v>0.7</v>
      </c>
      <c r="L33" s="23">
        <f>IF(('Sentencias TSJ'!$K34+'Sentencias TSJ'!$L34+'Sentencias TSJ'!$M34)=0,"-",'Sentencias TSJ'!L34/('Sentencias TSJ'!$K34+'Sentencias TSJ'!$L34+'Sentencias TSJ'!$M34))</f>
        <v>0</v>
      </c>
      <c r="M33" s="23">
        <f>IF(('Sentencias TSJ'!$K34+'Sentencias TSJ'!$L34+'Sentencias TSJ'!$M34)=0,"-",'Sentencias TSJ'!M34/('Sentencias TSJ'!$K34+'Sentencias TSJ'!$L34+'Sentencias TSJ'!$M34))</f>
        <v>0.3</v>
      </c>
    </row>
    <row r="34" spans="1:13" ht="15.75" thickBot="1" x14ac:dyDescent="0.3">
      <c r="A34" s="2" t="s">
        <v>6</v>
      </c>
      <c r="B34" s="23">
        <f>IF(('Sentencias TSJ'!$B35+'Sentencias TSJ'!$C35+'Sentencias TSJ'!$D35)=0,"-",'Sentencias TSJ'!B35/('Sentencias TSJ'!$B35+'Sentencias TSJ'!$C35+'Sentencias TSJ'!$D35))</f>
        <v>0.76923076923076927</v>
      </c>
      <c r="C34" s="23">
        <f>IF(('Sentencias TSJ'!$B35+'Sentencias TSJ'!$C35+'Sentencias TSJ'!$D35)=0,"-",'Sentencias TSJ'!C35/('Sentencias TSJ'!$B35+'Sentencias TSJ'!$C35+'Sentencias TSJ'!$D35))</f>
        <v>0.15384615384615385</v>
      </c>
      <c r="D34" s="23">
        <f>IF(('Sentencias TSJ'!$B35+'Sentencias TSJ'!$C35+'Sentencias TSJ'!$D35)=0,"-",'Sentencias TSJ'!D35/('Sentencias TSJ'!$B35+'Sentencias TSJ'!$C35+'Sentencias TSJ'!$D35))</f>
        <v>7.6923076923076927E-2</v>
      </c>
      <c r="E34" s="23">
        <f>IF(('Sentencias TSJ'!$E35+'Sentencias TSJ'!$F35+'Sentencias TSJ'!$G35)=0,"-",'Sentencias TSJ'!E35/('Sentencias TSJ'!$E35+'Sentencias TSJ'!$F35+'Sentencias TSJ'!$G35))</f>
        <v>0</v>
      </c>
      <c r="F34" s="23">
        <f>IF(('Sentencias TSJ'!$E35+'Sentencias TSJ'!$F35+'Sentencias TSJ'!$G35)=0,"-",'Sentencias TSJ'!F35/('Sentencias TSJ'!$E35+'Sentencias TSJ'!$F35+'Sentencias TSJ'!$G35))</f>
        <v>0.5</v>
      </c>
      <c r="G34" s="23">
        <f>IF(('Sentencias TSJ'!$E35+'Sentencias TSJ'!$F35+'Sentencias TSJ'!$G35)=0,"-",'Sentencias TSJ'!G35/('Sentencias TSJ'!$E35+'Sentencias TSJ'!$F35+'Sentencias TSJ'!$G35))</f>
        <v>0.5</v>
      </c>
      <c r="H34" s="23">
        <f>IF(('Sentencias TSJ'!$H35+'Sentencias TSJ'!$I35+'Sentencias TSJ'!$J35)=0,"-",'Sentencias TSJ'!H35/('Sentencias TSJ'!$H35+'Sentencias TSJ'!$I35+'Sentencias TSJ'!$J35))</f>
        <v>1</v>
      </c>
      <c r="I34" s="23">
        <f>IF(('Sentencias TSJ'!$H35+'Sentencias TSJ'!$I35+'Sentencias TSJ'!$J35)=0,"-",'Sentencias TSJ'!I35/('Sentencias TSJ'!$H35+'Sentencias TSJ'!$I35+'Sentencias TSJ'!$J35))</f>
        <v>0</v>
      </c>
      <c r="J34" s="23">
        <f>IF(('Sentencias TSJ'!$H35+'Sentencias TSJ'!$I35+'Sentencias TSJ'!$J35)=0,"-",'Sentencias TSJ'!J35/('Sentencias TSJ'!$H35+'Sentencias TSJ'!$I35+'Sentencias TSJ'!$J35))</f>
        <v>0</v>
      </c>
      <c r="K34" s="23">
        <f>IF(('Sentencias TSJ'!$K35+'Sentencias TSJ'!$L35+'Sentencias TSJ'!$M35)=0,"-",'Sentencias TSJ'!K35/('Sentencias TSJ'!$K35+'Sentencias TSJ'!$L35+'Sentencias TSJ'!$M35))</f>
        <v>0.70588235294117652</v>
      </c>
      <c r="L34" s="23">
        <f>IF(('Sentencias TSJ'!$K35+'Sentencias TSJ'!$L35+'Sentencias TSJ'!$M35)=0,"-",'Sentencias TSJ'!L35/('Sentencias TSJ'!$K35+'Sentencias TSJ'!$L35+'Sentencias TSJ'!$M35))</f>
        <v>0.17647058823529413</v>
      </c>
      <c r="M34" s="23">
        <f>IF(('Sentencias TSJ'!$K35+'Sentencias TSJ'!$L35+'Sentencias TSJ'!$M35)=0,"-",'Sentencias TSJ'!M35/('Sentencias TSJ'!$K35+'Sentencias TSJ'!$L35+'Sentencias TSJ'!$M35))</f>
        <v>0.11764705882352941</v>
      </c>
    </row>
    <row r="35" spans="1:13" ht="15.75" thickBot="1" x14ac:dyDescent="0.3">
      <c r="A35" s="2" t="s">
        <v>7</v>
      </c>
      <c r="B35" s="23">
        <f>IF(('Sentencias TSJ'!$B36+'Sentencias TSJ'!$C36+'Sentencias TSJ'!$D36)=0,"-",'Sentencias TSJ'!B36/('Sentencias TSJ'!$B36+'Sentencias TSJ'!$C36+'Sentencias TSJ'!$D36))</f>
        <v>0.90909090909090906</v>
      </c>
      <c r="C35" s="23">
        <f>IF(('Sentencias TSJ'!$B36+'Sentencias TSJ'!$C36+'Sentencias TSJ'!$D36)=0,"-",'Sentencias TSJ'!C36/('Sentencias TSJ'!$B36+'Sentencias TSJ'!$C36+'Sentencias TSJ'!$D36))</f>
        <v>0</v>
      </c>
      <c r="D35" s="23">
        <f>IF(('Sentencias TSJ'!$B36+'Sentencias TSJ'!$C36+'Sentencias TSJ'!$D36)=0,"-",'Sentencias TSJ'!D36/('Sentencias TSJ'!$B36+'Sentencias TSJ'!$C36+'Sentencias TSJ'!$D36))</f>
        <v>9.0909090909090912E-2</v>
      </c>
      <c r="E35" s="23">
        <f>IF(('Sentencias TSJ'!$E36+'Sentencias TSJ'!$F36+'Sentencias TSJ'!$G36)=0,"-",'Sentencias TSJ'!E36/('Sentencias TSJ'!$E36+'Sentencias TSJ'!$F36+'Sentencias TSJ'!$G36))</f>
        <v>0.66666666666666663</v>
      </c>
      <c r="F35" s="23">
        <f>IF(('Sentencias TSJ'!$E36+'Sentencias TSJ'!$F36+'Sentencias TSJ'!$G36)=0,"-",'Sentencias TSJ'!F36/('Sentencias TSJ'!$E36+'Sentencias TSJ'!$F36+'Sentencias TSJ'!$G36))</f>
        <v>0.33333333333333331</v>
      </c>
      <c r="G35" s="23">
        <f>IF(('Sentencias TSJ'!$E36+'Sentencias TSJ'!$F36+'Sentencias TSJ'!$G36)=0,"-",'Sentencias TSJ'!G36/('Sentencias TSJ'!$E36+'Sentencias TSJ'!$F36+'Sentencias TSJ'!$G36))</f>
        <v>0</v>
      </c>
      <c r="H35" s="23" t="str">
        <f>IF(('Sentencias TSJ'!$H36+'Sentencias TSJ'!$I36+'Sentencias TSJ'!$J36)=0,"-",'Sentencias TSJ'!H36/('Sentencias TSJ'!$H36+'Sentencias TSJ'!$I36+'Sentencias TSJ'!$J36))</f>
        <v>-</v>
      </c>
      <c r="I35" s="23" t="str">
        <f>IF(('Sentencias TSJ'!$H36+'Sentencias TSJ'!$I36+'Sentencias TSJ'!$J36)=0,"-",'Sentencias TSJ'!I36/('Sentencias TSJ'!$H36+'Sentencias TSJ'!$I36+'Sentencias TSJ'!$J36))</f>
        <v>-</v>
      </c>
      <c r="J35" s="23" t="str">
        <f>IF(('Sentencias TSJ'!$H36+'Sentencias TSJ'!$I36+'Sentencias TSJ'!$J36)=0,"-",'Sentencias TSJ'!J36/('Sentencias TSJ'!$H36+'Sentencias TSJ'!$I36+'Sentencias TSJ'!$J36))</f>
        <v>-</v>
      </c>
      <c r="K35" s="23">
        <f>IF(('Sentencias TSJ'!$K36+'Sentencias TSJ'!$L36+'Sentencias TSJ'!$M36)=0,"-",'Sentencias TSJ'!K36/('Sentencias TSJ'!$K36+'Sentencias TSJ'!$L36+'Sentencias TSJ'!$M36))</f>
        <v>0.8571428571428571</v>
      </c>
      <c r="L35" s="23">
        <f>IF(('Sentencias TSJ'!$K36+'Sentencias TSJ'!$L36+'Sentencias TSJ'!$M36)=0,"-",'Sentencias TSJ'!L36/('Sentencias TSJ'!$K36+'Sentencias TSJ'!$L36+'Sentencias TSJ'!$M36))</f>
        <v>7.1428571428571425E-2</v>
      </c>
      <c r="M35" s="23">
        <f>IF(('Sentencias TSJ'!$K36+'Sentencias TSJ'!$L36+'Sentencias TSJ'!$M36)=0,"-",'Sentencias TSJ'!M36/('Sentencias TSJ'!$K36+'Sentencias TSJ'!$L36+'Sentencias TSJ'!$M36))</f>
        <v>7.1428571428571425E-2</v>
      </c>
    </row>
    <row r="36" spans="1:13" ht="15.75" thickBot="1" x14ac:dyDescent="0.3">
      <c r="A36" s="2" t="s">
        <v>8</v>
      </c>
      <c r="B36" s="23">
        <f>IF(('Sentencias TSJ'!$B37+'Sentencias TSJ'!$C37+'Sentencias TSJ'!$D37)=0,"-",'Sentencias TSJ'!B37/('Sentencias TSJ'!$B37+'Sentencias TSJ'!$C37+'Sentencias TSJ'!$D37))</f>
        <v>0.66666666666666663</v>
      </c>
      <c r="C36" s="23">
        <f>IF(('Sentencias TSJ'!$B37+'Sentencias TSJ'!$C37+'Sentencias TSJ'!$D37)=0,"-",'Sentencias TSJ'!C37/('Sentencias TSJ'!$B37+'Sentencias TSJ'!$C37+'Sentencias TSJ'!$D37))</f>
        <v>0</v>
      </c>
      <c r="D36" s="23">
        <f>IF(('Sentencias TSJ'!$B37+'Sentencias TSJ'!$C37+'Sentencias TSJ'!$D37)=0,"-",'Sentencias TSJ'!D37/('Sentencias TSJ'!$B37+'Sentencias TSJ'!$C37+'Sentencias TSJ'!$D37))</f>
        <v>0.33333333333333331</v>
      </c>
      <c r="E36" s="23" t="str">
        <f>IF(('Sentencias TSJ'!$E37+'Sentencias TSJ'!$F37+'Sentencias TSJ'!$G37)=0,"-",'Sentencias TSJ'!E37/('Sentencias TSJ'!$E37+'Sentencias TSJ'!$F37+'Sentencias TSJ'!$G37))</f>
        <v>-</v>
      </c>
      <c r="F36" s="23" t="str">
        <f>IF(('Sentencias TSJ'!$E37+'Sentencias TSJ'!$F37+'Sentencias TSJ'!$G37)=0,"-",'Sentencias TSJ'!F37/('Sentencias TSJ'!$E37+'Sentencias TSJ'!$F37+'Sentencias TSJ'!$G37))</f>
        <v>-</v>
      </c>
      <c r="G36" s="23" t="str">
        <f>IF(('Sentencias TSJ'!$E37+'Sentencias TSJ'!$F37+'Sentencias TSJ'!$G37)=0,"-",'Sentencias TSJ'!G37/('Sentencias TSJ'!$E37+'Sentencias TSJ'!$F37+'Sentencias TSJ'!$G37))</f>
        <v>-</v>
      </c>
      <c r="H36" s="23" t="str">
        <f>IF(('Sentencias TSJ'!$H37+'Sentencias TSJ'!$I37+'Sentencias TSJ'!$J37)=0,"-",'Sentencias TSJ'!H37/('Sentencias TSJ'!$H37+'Sentencias TSJ'!$I37+'Sentencias TSJ'!$J37))</f>
        <v>-</v>
      </c>
      <c r="I36" s="23" t="str">
        <f>IF(('Sentencias TSJ'!$H37+'Sentencias TSJ'!$I37+'Sentencias TSJ'!$J37)=0,"-",'Sentencias TSJ'!I37/('Sentencias TSJ'!$H37+'Sentencias TSJ'!$I37+'Sentencias TSJ'!$J37))</f>
        <v>-</v>
      </c>
      <c r="J36" s="23" t="str">
        <f>IF(('Sentencias TSJ'!$H37+'Sentencias TSJ'!$I37+'Sentencias TSJ'!$J37)=0,"-",'Sentencias TSJ'!J37/('Sentencias TSJ'!$H37+'Sentencias TSJ'!$I37+'Sentencias TSJ'!$J37))</f>
        <v>-</v>
      </c>
      <c r="K36" s="23">
        <f>IF(('Sentencias TSJ'!$K37+'Sentencias TSJ'!$L37+'Sentencias TSJ'!$M37)=0,"-",'Sentencias TSJ'!K37/('Sentencias TSJ'!$K37+'Sentencias TSJ'!$L37+'Sentencias TSJ'!$M37))</f>
        <v>0.66666666666666663</v>
      </c>
      <c r="L36" s="23">
        <f>IF(('Sentencias TSJ'!$K37+'Sentencias TSJ'!$L37+'Sentencias TSJ'!$M37)=0,"-",'Sentencias TSJ'!L37/('Sentencias TSJ'!$K37+'Sentencias TSJ'!$L37+'Sentencias TSJ'!$M37))</f>
        <v>0</v>
      </c>
      <c r="M36" s="23">
        <f>IF(('Sentencias TSJ'!$K37+'Sentencias TSJ'!$L37+'Sentencias TSJ'!$M37)=0,"-",'Sentencias TSJ'!M37/('Sentencias TSJ'!$K37+'Sentencias TSJ'!$L37+'Sentencias TSJ'!$M37))</f>
        <v>0.33333333333333331</v>
      </c>
    </row>
    <row r="37" spans="1:13" ht="15.75" thickBot="1" x14ac:dyDescent="0.3">
      <c r="A37" s="2" t="s">
        <v>9</v>
      </c>
      <c r="B37" s="23">
        <f>IF(('Sentencias TSJ'!$B38+'Sentencias TSJ'!$C38+'Sentencias TSJ'!$D38)=0,"-",'Sentencias TSJ'!B38/('Sentencias TSJ'!$B38+'Sentencias TSJ'!$C38+'Sentencias TSJ'!$D38))</f>
        <v>0.7857142857142857</v>
      </c>
      <c r="C37" s="23">
        <f>IF(('Sentencias TSJ'!$B38+'Sentencias TSJ'!$C38+'Sentencias TSJ'!$D38)=0,"-",'Sentencias TSJ'!C38/('Sentencias TSJ'!$B38+'Sentencias TSJ'!$C38+'Sentencias TSJ'!$D38))</f>
        <v>0</v>
      </c>
      <c r="D37" s="23">
        <f>IF(('Sentencias TSJ'!$B38+'Sentencias TSJ'!$C38+'Sentencias TSJ'!$D38)=0,"-",'Sentencias TSJ'!D38/('Sentencias TSJ'!$B38+'Sentencias TSJ'!$C38+'Sentencias TSJ'!$D38))</f>
        <v>0.21428571428571427</v>
      </c>
      <c r="E37" s="23" t="str">
        <f>IF(('Sentencias TSJ'!$E38+'Sentencias TSJ'!$F38+'Sentencias TSJ'!$G38)=0,"-",'Sentencias TSJ'!E38/('Sentencias TSJ'!$E38+'Sentencias TSJ'!$F38+'Sentencias TSJ'!$G38))</f>
        <v>-</v>
      </c>
      <c r="F37" s="23" t="str">
        <f>IF(('Sentencias TSJ'!$E38+'Sentencias TSJ'!$F38+'Sentencias TSJ'!$G38)=0,"-",'Sentencias TSJ'!F38/('Sentencias TSJ'!$E38+'Sentencias TSJ'!$F38+'Sentencias TSJ'!$G38))</f>
        <v>-</v>
      </c>
      <c r="G37" s="23" t="str">
        <f>IF(('Sentencias TSJ'!$E38+'Sentencias TSJ'!$F38+'Sentencias TSJ'!$G38)=0,"-",'Sentencias TSJ'!G38/('Sentencias TSJ'!$E38+'Sentencias TSJ'!$F38+'Sentencias TSJ'!$G38))</f>
        <v>-</v>
      </c>
      <c r="H37" s="23">
        <f>IF(('Sentencias TSJ'!$H38+'Sentencias TSJ'!$I38+'Sentencias TSJ'!$J38)=0,"-",'Sentencias TSJ'!H38/('Sentencias TSJ'!$H38+'Sentencias TSJ'!$I38+'Sentencias TSJ'!$J38))</f>
        <v>0.5</v>
      </c>
      <c r="I37" s="23">
        <f>IF(('Sentencias TSJ'!$H38+'Sentencias TSJ'!$I38+'Sentencias TSJ'!$J38)=0,"-",'Sentencias TSJ'!I38/('Sentencias TSJ'!$H38+'Sentencias TSJ'!$I38+'Sentencias TSJ'!$J38))</f>
        <v>0.5</v>
      </c>
      <c r="J37" s="23">
        <f>IF(('Sentencias TSJ'!$H38+'Sentencias TSJ'!$I38+'Sentencias TSJ'!$J38)=0,"-",'Sentencias TSJ'!J38/('Sentencias TSJ'!$H38+'Sentencias TSJ'!$I38+'Sentencias TSJ'!$J38))</f>
        <v>0</v>
      </c>
      <c r="K37" s="23">
        <f>IF(('Sentencias TSJ'!$K38+'Sentencias TSJ'!$L38+'Sentencias TSJ'!$M38)=0,"-",'Sentencias TSJ'!K38/('Sentencias TSJ'!$K38+'Sentencias TSJ'!$L38+'Sentencias TSJ'!$M38))</f>
        <v>0.75</v>
      </c>
      <c r="L37" s="23">
        <f>IF(('Sentencias TSJ'!$K38+'Sentencias TSJ'!$L38+'Sentencias TSJ'!$M38)=0,"-",'Sentencias TSJ'!L38/('Sentencias TSJ'!$K38+'Sentencias TSJ'!$L38+'Sentencias TSJ'!$M38))</f>
        <v>6.25E-2</v>
      </c>
      <c r="M37" s="23">
        <f>IF(('Sentencias TSJ'!$K38+'Sentencias TSJ'!$L38+'Sentencias TSJ'!$M38)=0,"-",'Sentencias TSJ'!M38/('Sentencias TSJ'!$K38+'Sentencias TSJ'!$L38+'Sentencias TSJ'!$M38))</f>
        <v>0.1875</v>
      </c>
    </row>
    <row r="38" spans="1:13" ht="15.75" thickBot="1" x14ac:dyDescent="0.3">
      <c r="A38" s="2" t="s">
        <v>10</v>
      </c>
      <c r="B38" s="23">
        <f>IF(('Sentencias TSJ'!$B39+'Sentencias TSJ'!$C39+'Sentencias TSJ'!$D39)=0,"-",'Sentencias TSJ'!B39/('Sentencias TSJ'!$B39+'Sentencias TSJ'!$C39+'Sentencias TSJ'!$D39))</f>
        <v>1</v>
      </c>
      <c r="C38" s="23">
        <f>IF(('Sentencias TSJ'!$B39+'Sentencias TSJ'!$C39+'Sentencias TSJ'!$D39)=0,"-",'Sentencias TSJ'!C39/('Sentencias TSJ'!$B39+'Sentencias TSJ'!$C39+'Sentencias TSJ'!$D39))</f>
        <v>0</v>
      </c>
      <c r="D38" s="23">
        <f>IF(('Sentencias TSJ'!$B39+'Sentencias TSJ'!$C39+'Sentencias TSJ'!$D39)=0,"-",'Sentencias TSJ'!D39/('Sentencias TSJ'!$B39+'Sentencias TSJ'!$C39+'Sentencias TSJ'!$D39))</f>
        <v>0</v>
      </c>
      <c r="E38" s="23" t="str">
        <f>IF(('Sentencias TSJ'!$E39+'Sentencias TSJ'!$F39+'Sentencias TSJ'!$G39)=0,"-",'Sentencias TSJ'!E39/('Sentencias TSJ'!$E39+'Sentencias TSJ'!$F39+'Sentencias TSJ'!$G39))</f>
        <v>-</v>
      </c>
      <c r="F38" s="23" t="str">
        <f>IF(('Sentencias TSJ'!$E39+'Sentencias TSJ'!$F39+'Sentencias TSJ'!$G39)=0,"-",'Sentencias TSJ'!F39/('Sentencias TSJ'!$E39+'Sentencias TSJ'!$F39+'Sentencias TSJ'!$G39))</f>
        <v>-</v>
      </c>
      <c r="G38" s="23" t="str">
        <f>IF(('Sentencias TSJ'!$E39+'Sentencias TSJ'!$F39+'Sentencias TSJ'!$G39)=0,"-",'Sentencias TSJ'!G39/('Sentencias TSJ'!$E39+'Sentencias TSJ'!$F39+'Sentencias TSJ'!$G39))</f>
        <v>-</v>
      </c>
      <c r="H38" s="23" t="str">
        <f>IF(('Sentencias TSJ'!$H39+'Sentencias TSJ'!$I39+'Sentencias TSJ'!$J39)=0,"-",'Sentencias TSJ'!H39/('Sentencias TSJ'!$H39+'Sentencias TSJ'!$I39+'Sentencias TSJ'!$J39))</f>
        <v>-</v>
      </c>
      <c r="I38" s="23" t="str">
        <f>IF(('Sentencias TSJ'!$H39+'Sentencias TSJ'!$I39+'Sentencias TSJ'!$J39)=0,"-",'Sentencias TSJ'!I39/('Sentencias TSJ'!$H39+'Sentencias TSJ'!$I39+'Sentencias TSJ'!$J39))</f>
        <v>-</v>
      </c>
      <c r="J38" s="23" t="str">
        <f>IF(('Sentencias TSJ'!$H39+'Sentencias TSJ'!$I39+'Sentencias TSJ'!$J39)=0,"-",'Sentencias TSJ'!J39/('Sentencias TSJ'!$H39+'Sentencias TSJ'!$I39+'Sentencias TSJ'!$J39))</f>
        <v>-</v>
      </c>
      <c r="K38" s="23">
        <f>IF(('Sentencias TSJ'!$K39+'Sentencias TSJ'!$L39+'Sentencias TSJ'!$M39)=0,"-",'Sentencias TSJ'!K39/('Sentencias TSJ'!$K39+'Sentencias TSJ'!$L39+'Sentencias TSJ'!$M39))</f>
        <v>1</v>
      </c>
      <c r="L38" s="23">
        <f>IF(('Sentencias TSJ'!$K39+'Sentencias TSJ'!$L39+'Sentencias TSJ'!$M39)=0,"-",'Sentencias TSJ'!L39/('Sentencias TSJ'!$K39+'Sentencias TSJ'!$L39+'Sentencias TSJ'!$M39))</f>
        <v>0</v>
      </c>
      <c r="M38" s="23">
        <f>IF(('Sentencias TSJ'!$K39+'Sentencias TSJ'!$L39+'Sentencias TSJ'!$M39)=0,"-",'Sentencias TSJ'!M39/('Sentencias TSJ'!$K39+'Sentencias TSJ'!$L39+'Sentencias TSJ'!$M39))</f>
        <v>0</v>
      </c>
    </row>
    <row r="39" spans="1:13" ht="15.75" thickBot="1" x14ac:dyDescent="0.3">
      <c r="A39" s="2" t="s">
        <v>11</v>
      </c>
      <c r="B39" s="23">
        <f>IF(('Sentencias TSJ'!$B40+'Sentencias TSJ'!$C40+'Sentencias TSJ'!$D40)=0,"-",'Sentencias TSJ'!B40/('Sentencias TSJ'!$B40+'Sentencias TSJ'!$C40+'Sentencias TSJ'!$D40))</f>
        <v>0.77777777777777779</v>
      </c>
      <c r="C39" s="23">
        <f>IF(('Sentencias TSJ'!$B40+'Sentencias TSJ'!$C40+'Sentencias TSJ'!$D40)=0,"-",'Sentencias TSJ'!C40/('Sentencias TSJ'!$B40+'Sentencias TSJ'!$C40+'Sentencias TSJ'!$D40))</f>
        <v>0.17777777777777778</v>
      </c>
      <c r="D39" s="23">
        <f>IF(('Sentencias TSJ'!$B40+'Sentencias TSJ'!$C40+'Sentencias TSJ'!$D40)=0,"-",'Sentencias TSJ'!D40/('Sentencias TSJ'!$B40+'Sentencias TSJ'!$C40+'Sentencias TSJ'!$D40))</f>
        <v>4.4444444444444446E-2</v>
      </c>
      <c r="E39" s="23">
        <f>IF(('Sentencias TSJ'!$E40+'Sentencias TSJ'!$F40+'Sentencias TSJ'!$G40)=0,"-",'Sentencias TSJ'!E40/('Sentencias TSJ'!$E40+'Sentencias TSJ'!$F40+'Sentencias TSJ'!$G40))</f>
        <v>0.5714285714285714</v>
      </c>
      <c r="F39" s="23">
        <f>IF(('Sentencias TSJ'!$E40+'Sentencias TSJ'!$F40+'Sentencias TSJ'!$G40)=0,"-",'Sentencias TSJ'!F40/('Sentencias TSJ'!$E40+'Sentencias TSJ'!$F40+'Sentencias TSJ'!$G40))</f>
        <v>0</v>
      </c>
      <c r="G39" s="23">
        <f>IF(('Sentencias TSJ'!$E40+'Sentencias TSJ'!$F40+'Sentencias TSJ'!$G40)=0,"-",'Sentencias TSJ'!G40/('Sentencias TSJ'!$E40+'Sentencias TSJ'!$F40+'Sentencias TSJ'!$G40))</f>
        <v>0.42857142857142855</v>
      </c>
      <c r="H39" s="23">
        <f>IF(('Sentencias TSJ'!$H40+'Sentencias TSJ'!$I40+'Sentencias TSJ'!$J40)=0,"-",'Sentencias TSJ'!H40/('Sentencias TSJ'!$H40+'Sentencias TSJ'!$I40+'Sentencias TSJ'!$J40))</f>
        <v>0.61904761904761907</v>
      </c>
      <c r="I39" s="23">
        <f>IF(('Sentencias TSJ'!$H40+'Sentencias TSJ'!$I40+'Sentencias TSJ'!$J40)=0,"-",'Sentencias TSJ'!I40/('Sentencias TSJ'!$H40+'Sentencias TSJ'!$I40+'Sentencias TSJ'!$J40))</f>
        <v>0</v>
      </c>
      <c r="J39" s="23">
        <f>IF(('Sentencias TSJ'!$H40+'Sentencias TSJ'!$I40+'Sentencias TSJ'!$J40)=0,"-",'Sentencias TSJ'!J40/('Sentencias TSJ'!$H40+'Sentencias TSJ'!$I40+'Sentencias TSJ'!$J40))</f>
        <v>0.38095238095238093</v>
      </c>
      <c r="K39" s="23">
        <f>IF(('Sentencias TSJ'!$K40+'Sentencias TSJ'!$L40+'Sentencias TSJ'!$M40)=0,"-",'Sentencias TSJ'!K40/('Sentencias TSJ'!$K40+'Sentencias TSJ'!$L40+'Sentencias TSJ'!$M40))</f>
        <v>0.71232876712328763</v>
      </c>
      <c r="L39" s="23">
        <f>IF(('Sentencias TSJ'!$K40+'Sentencias TSJ'!$L40+'Sentencias TSJ'!$M40)=0,"-",'Sentencias TSJ'!L40/('Sentencias TSJ'!$K40+'Sentencias TSJ'!$L40+'Sentencias TSJ'!$M40))</f>
        <v>0.1095890410958904</v>
      </c>
      <c r="M39" s="23">
        <f>IF(('Sentencias TSJ'!$K40+'Sentencias TSJ'!$L40+'Sentencias TSJ'!$M40)=0,"-",'Sentencias TSJ'!M40/('Sentencias TSJ'!$K40+'Sentencias TSJ'!$L40+'Sentencias TSJ'!$M40))</f>
        <v>0.17808219178082191</v>
      </c>
    </row>
    <row r="40" spans="1:13" ht="15.75" thickBot="1" x14ac:dyDescent="0.3">
      <c r="A40" s="2" t="s">
        <v>24</v>
      </c>
      <c r="B40" s="23">
        <f>IF(('Sentencias TSJ'!$B41+'Sentencias TSJ'!$C41+'Sentencias TSJ'!$D41)=0,"-",'Sentencias TSJ'!B41/('Sentencias TSJ'!$B41+'Sentencias TSJ'!$C41+'Sentencias TSJ'!$D41))</f>
        <v>0.66666666666666663</v>
      </c>
      <c r="C40" s="23">
        <f>IF(('Sentencias TSJ'!$B41+'Sentencias TSJ'!$C41+'Sentencias TSJ'!$D41)=0,"-",'Sentencias TSJ'!C41/('Sentencias TSJ'!$B41+'Sentencias TSJ'!$C41+'Sentencias TSJ'!$D41))</f>
        <v>0.24242424242424243</v>
      </c>
      <c r="D40" s="23">
        <f>IF(('Sentencias TSJ'!$B41+'Sentencias TSJ'!$C41+'Sentencias TSJ'!$D41)=0,"-",'Sentencias TSJ'!D41/('Sentencias TSJ'!$B41+'Sentencias TSJ'!$C41+'Sentencias TSJ'!$D41))</f>
        <v>9.0909090909090912E-2</v>
      </c>
      <c r="E40" s="23" t="str">
        <f>IF(('Sentencias TSJ'!$E41+'Sentencias TSJ'!$F41+'Sentencias TSJ'!$G41)=0,"-",'Sentencias TSJ'!E41/('Sentencias TSJ'!$E41+'Sentencias TSJ'!$F41+'Sentencias TSJ'!$G41))</f>
        <v>-</v>
      </c>
      <c r="F40" s="23" t="str">
        <f>IF(('Sentencias TSJ'!$E41+'Sentencias TSJ'!$F41+'Sentencias TSJ'!$G41)=0,"-",'Sentencias TSJ'!F41/('Sentencias TSJ'!$E41+'Sentencias TSJ'!$F41+'Sentencias TSJ'!$G41))</f>
        <v>-</v>
      </c>
      <c r="G40" s="23" t="str">
        <f>IF(('Sentencias TSJ'!$E41+'Sentencias TSJ'!$F41+'Sentencias TSJ'!$G41)=0,"-",'Sentencias TSJ'!G41/('Sentencias TSJ'!$E41+'Sentencias TSJ'!$F41+'Sentencias TSJ'!$G41))</f>
        <v>-</v>
      </c>
      <c r="H40" s="23">
        <f>IF(('Sentencias TSJ'!$H41+'Sentencias TSJ'!$I41+'Sentencias TSJ'!$J41)=0,"-",'Sentencias TSJ'!H41/('Sentencias TSJ'!$H41+'Sentencias TSJ'!$I41+'Sentencias TSJ'!$J41))</f>
        <v>0.33333333333333331</v>
      </c>
      <c r="I40" s="23">
        <f>IF(('Sentencias TSJ'!$H41+'Sentencias TSJ'!$I41+'Sentencias TSJ'!$J41)=0,"-",'Sentencias TSJ'!I41/('Sentencias TSJ'!$H41+'Sentencias TSJ'!$I41+'Sentencias TSJ'!$J41))</f>
        <v>0</v>
      </c>
      <c r="J40" s="23">
        <f>IF(('Sentencias TSJ'!$H41+'Sentencias TSJ'!$I41+'Sentencias TSJ'!$J41)=0,"-",'Sentencias TSJ'!J41/('Sentencias TSJ'!$H41+'Sentencias TSJ'!$I41+'Sentencias TSJ'!$J41))</f>
        <v>0.66666666666666663</v>
      </c>
      <c r="K40" s="23">
        <f>IF(('Sentencias TSJ'!$K41+'Sentencias TSJ'!$L41+'Sentencias TSJ'!$M41)=0,"-",'Sentencias TSJ'!K41/('Sentencias TSJ'!$K41+'Sentencias TSJ'!$L41+'Sentencias TSJ'!$M41))</f>
        <v>0.63888888888888884</v>
      </c>
      <c r="L40" s="23">
        <f>IF(('Sentencias TSJ'!$K41+'Sentencias TSJ'!$L41+'Sentencias TSJ'!$M41)=0,"-",'Sentencias TSJ'!L41/('Sentencias TSJ'!$K41+'Sentencias TSJ'!$L41+'Sentencias TSJ'!$M41))</f>
        <v>0.22222222222222221</v>
      </c>
      <c r="M40" s="23">
        <f>IF(('Sentencias TSJ'!$K41+'Sentencias TSJ'!$L41+'Sentencias TSJ'!$M41)=0,"-",'Sentencias TSJ'!M41/('Sentencias TSJ'!$K41+'Sentencias TSJ'!$L41+'Sentencias TSJ'!$M41))</f>
        <v>0.1388888888888889</v>
      </c>
    </row>
    <row r="41" spans="1:13" ht="15.75" thickBot="1" x14ac:dyDescent="0.3">
      <c r="A41" s="2" t="s">
        <v>12</v>
      </c>
      <c r="B41" s="23">
        <f>IF(('Sentencias TSJ'!$B42+'Sentencias TSJ'!$C42+'Sentencias TSJ'!$D42)=0,"-",'Sentencias TSJ'!B42/('Sentencias TSJ'!$B42+'Sentencias TSJ'!$C42+'Sentencias TSJ'!$D42))</f>
        <v>0.5</v>
      </c>
      <c r="C41" s="23">
        <f>IF(('Sentencias TSJ'!$B42+'Sentencias TSJ'!$C42+'Sentencias TSJ'!$D42)=0,"-",'Sentencias TSJ'!C42/('Sentencias TSJ'!$B42+'Sentencias TSJ'!$C42+'Sentencias TSJ'!$D42))</f>
        <v>0</v>
      </c>
      <c r="D41" s="23">
        <f>IF(('Sentencias TSJ'!$B42+'Sentencias TSJ'!$C42+'Sentencias TSJ'!$D42)=0,"-",'Sentencias TSJ'!D42/('Sentencias TSJ'!$B42+'Sentencias TSJ'!$C42+'Sentencias TSJ'!$D42))</f>
        <v>0.5</v>
      </c>
      <c r="E41" s="23" t="str">
        <f>IF(('Sentencias TSJ'!$E42+'Sentencias TSJ'!$F42+'Sentencias TSJ'!$G42)=0,"-",'Sentencias TSJ'!E42/('Sentencias TSJ'!$E42+'Sentencias TSJ'!$F42+'Sentencias TSJ'!$G42))</f>
        <v>-</v>
      </c>
      <c r="F41" s="23" t="str">
        <f>IF(('Sentencias TSJ'!$E42+'Sentencias TSJ'!$F42+'Sentencias TSJ'!$G42)=0,"-",'Sentencias TSJ'!F42/('Sentencias TSJ'!$E42+'Sentencias TSJ'!$F42+'Sentencias TSJ'!$G42))</f>
        <v>-</v>
      </c>
      <c r="G41" s="23" t="str">
        <f>IF(('Sentencias TSJ'!$E42+'Sentencias TSJ'!$F42+'Sentencias TSJ'!$G42)=0,"-",'Sentencias TSJ'!G42/('Sentencias TSJ'!$E42+'Sentencias TSJ'!$F42+'Sentencias TSJ'!$G42))</f>
        <v>-</v>
      </c>
      <c r="H41" s="23">
        <f>IF(('Sentencias TSJ'!$H42+'Sentencias TSJ'!$I42+'Sentencias TSJ'!$J42)=0,"-",'Sentencias TSJ'!H42/('Sentencias TSJ'!$H42+'Sentencias TSJ'!$I42+'Sentencias TSJ'!$J42))</f>
        <v>1</v>
      </c>
      <c r="I41" s="23">
        <f>IF(('Sentencias TSJ'!$H42+'Sentencias TSJ'!$I42+'Sentencias TSJ'!$J42)=0,"-",'Sentencias TSJ'!I42/('Sentencias TSJ'!$H42+'Sentencias TSJ'!$I42+'Sentencias TSJ'!$J42))</f>
        <v>0</v>
      </c>
      <c r="J41" s="23">
        <f>IF(('Sentencias TSJ'!$H42+'Sentencias TSJ'!$I42+'Sentencias TSJ'!$J42)=0,"-",'Sentencias TSJ'!J42/('Sentencias TSJ'!$H42+'Sentencias TSJ'!$I42+'Sentencias TSJ'!$J42))</f>
        <v>0</v>
      </c>
      <c r="K41" s="23">
        <f>IF(('Sentencias TSJ'!$K42+'Sentencias TSJ'!$L42+'Sentencias TSJ'!$M42)=0,"-",'Sentencias TSJ'!K42/('Sentencias TSJ'!$K42+'Sentencias TSJ'!$L42+'Sentencias TSJ'!$M42))</f>
        <v>0.66666666666666663</v>
      </c>
      <c r="L41" s="23">
        <f>IF(('Sentencias TSJ'!$K42+'Sentencias TSJ'!$L42+'Sentencias TSJ'!$M42)=0,"-",'Sentencias TSJ'!L42/('Sentencias TSJ'!$K42+'Sentencias TSJ'!$L42+'Sentencias TSJ'!$M42))</f>
        <v>0</v>
      </c>
      <c r="M41" s="23">
        <f>IF(('Sentencias TSJ'!$K42+'Sentencias TSJ'!$L42+'Sentencias TSJ'!$M42)=0,"-",'Sentencias TSJ'!M42/('Sentencias TSJ'!$K42+'Sentencias TSJ'!$L42+'Sentencias TSJ'!$M42))</f>
        <v>0.33333333333333331</v>
      </c>
    </row>
    <row r="42" spans="1:13" ht="15.75" thickBot="1" x14ac:dyDescent="0.3">
      <c r="A42" s="2" t="s">
        <v>13</v>
      </c>
      <c r="B42" s="23">
        <f>IF(('Sentencias TSJ'!$B43+'Sentencias TSJ'!$C43+'Sentencias TSJ'!$D43)=0,"-",'Sentencias TSJ'!B43/('Sentencias TSJ'!$B43+'Sentencias TSJ'!$C43+'Sentencias TSJ'!$D43))</f>
        <v>1</v>
      </c>
      <c r="C42" s="23">
        <f>IF(('Sentencias TSJ'!$B43+'Sentencias TSJ'!$C43+'Sentencias TSJ'!$D43)=0,"-",'Sentencias TSJ'!C43/('Sentencias TSJ'!$B43+'Sentencias TSJ'!$C43+'Sentencias TSJ'!$D43))</f>
        <v>0</v>
      </c>
      <c r="D42" s="23">
        <f>IF(('Sentencias TSJ'!$B43+'Sentencias TSJ'!$C43+'Sentencias TSJ'!$D43)=0,"-",'Sentencias TSJ'!D43/('Sentencias TSJ'!$B43+'Sentencias TSJ'!$C43+'Sentencias TSJ'!$D43))</f>
        <v>0</v>
      </c>
      <c r="E42" s="23" t="str">
        <f>IF(('Sentencias TSJ'!$E43+'Sentencias TSJ'!$F43+'Sentencias TSJ'!$G43)=0,"-",'Sentencias TSJ'!E43/('Sentencias TSJ'!$E43+'Sentencias TSJ'!$F43+'Sentencias TSJ'!$G43))</f>
        <v>-</v>
      </c>
      <c r="F42" s="23" t="str">
        <f>IF(('Sentencias TSJ'!$E43+'Sentencias TSJ'!$F43+'Sentencias TSJ'!$G43)=0,"-",'Sentencias TSJ'!F43/('Sentencias TSJ'!$E43+'Sentencias TSJ'!$F43+'Sentencias TSJ'!$G43))</f>
        <v>-</v>
      </c>
      <c r="G42" s="23" t="str">
        <f>IF(('Sentencias TSJ'!$E43+'Sentencias TSJ'!$F43+'Sentencias TSJ'!$G43)=0,"-",'Sentencias TSJ'!G43/('Sentencias TSJ'!$E43+'Sentencias TSJ'!$F43+'Sentencias TSJ'!$G43))</f>
        <v>-</v>
      </c>
      <c r="H42" s="23">
        <f>IF(('Sentencias TSJ'!$H43+'Sentencias TSJ'!$I43+'Sentencias TSJ'!$J43)=0,"-",'Sentencias TSJ'!H43/('Sentencias TSJ'!$H43+'Sentencias TSJ'!$I43+'Sentencias TSJ'!$J43))</f>
        <v>0</v>
      </c>
      <c r="I42" s="23">
        <f>IF(('Sentencias TSJ'!$H43+'Sentencias TSJ'!$I43+'Sentencias TSJ'!$J43)=0,"-",'Sentencias TSJ'!I43/('Sentencias TSJ'!$H43+'Sentencias TSJ'!$I43+'Sentencias TSJ'!$J43))</f>
        <v>1</v>
      </c>
      <c r="J42" s="23">
        <f>IF(('Sentencias TSJ'!$H43+'Sentencias TSJ'!$I43+'Sentencias TSJ'!$J43)=0,"-",'Sentencias TSJ'!J43/('Sentencias TSJ'!$H43+'Sentencias TSJ'!$I43+'Sentencias TSJ'!$J43))</f>
        <v>0</v>
      </c>
      <c r="K42" s="23">
        <f>IF(('Sentencias TSJ'!$K43+'Sentencias TSJ'!$L43+'Sentencias TSJ'!$M43)=0,"-",'Sentencias TSJ'!K43/('Sentencias TSJ'!$K43+'Sentencias TSJ'!$L43+'Sentencias TSJ'!$M43))</f>
        <v>0.81818181818181823</v>
      </c>
      <c r="L42" s="23">
        <f>IF(('Sentencias TSJ'!$K43+'Sentencias TSJ'!$L43+'Sentencias TSJ'!$M43)=0,"-",'Sentencias TSJ'!L43/('Sentencias TSJ'!$K43+'Sentencias TSJ'!$L43+'Sentencias TSJ'!$M43))</f>
        <v>0.18181818181818182</v>
      </c>
      <c r="M42" s="23">
        <f>IF(('Sentencias TSJ'!$K43+'Sentencias TSJ'!$L43+'Sentencias TSJ'!$M43)=0,"-",'Sentencias TSJ'!M43/('Sentencias TSJ'!$K43+'Sentencias TSJ'!$L43+'Sentencias TSJ'!$M43))</f>
        <v>0</v>
      </c>
    </row>
    <row r="43" spans="1:13" ht="15.75" thickBot="1" x14ac:dyDescent="0.3">
      <c r="A43" s="2" t="s">
        <v>14</v>
      </c>
      <c r="B43" s="23">
        <f>IF(('Sentencias TSJ'!$B44+'Sentencias TSJ'!$C44+'Sentencias TSJ'!$D44)=0,"-",'Sentencias TSJ'!B44/('Sentencias TSJ'!$B44+'Sentencias TSJ'!$C44+'Sentencias TSJ'!$D44))</f>
        <v>0.95833333333333337</v>
      </c>
      <c r="C43" s="23">
        <f>IF(('Sentencias TSJ'!$B44+'Sentencias TSJ'!$C44+'Sentencias TSJ'!$D44)=0,"-",'Sentencias TSJ'!C44/('Sentencias TSJ'!$B44+'Sentencias TSJ'!$C44+'Sentencias TSJ'!$D44))</f>
        <v>4.1666666666666664E-2</v>
      </c>
      <c r="D43" s="23">
        <f>IF(('Sentencias TSJ'!$B44+'Sentencias TSJ'!$C44+'Sentencias TSJ'!$D44)=0,"-",'Sentencias TSJ'!D44/('Sentencias TSJ'!$B44+'Sentencias TSJ'!$C44+'Sentencias TSJ'!$D44))</f>
        <v>0</v>
      </c>
      <c r="E43" s="23">
        <f>IF(('Sentencias TSJ'!$E44+'Sentencias TSJ'!$F44+'Sentencias TSJ'!$G44)=0,"-",'Sentencias TSJ'!E44/('Sentencias TSJ'!$E44+'Sentencias TSJ'!$F44+'Sentencias TSJ'!$G44))</f>
        <v>0</v>
      </c>
      <c r="F43" s="23">
        <f>IF(('Sentencias TSJ'!$E44+'Sentencias TSJ'!$F44+'Sentencias TSJ'!$G44)=0,"-",'Sentencias TSJ'!F44/('Sentencias TSJ'!$E44+'Sentencias TSJ'!$F44+'Sentencias TSJ'!$G44))</f>
        <v>1</v>
      </c>
      <c r="G43" s="23">
        <f>IF(('Sentencias TSJ'!$E44+'Sentencias TSJ'!$F44+'Sentencias TSJ'!$G44)=0,"-",'Sentencias TSJ'!G44/('Sentencias TSJ'!$E44+'Sentencias TSJ'!$F44+'Sentencias TSJ'!$G44))</f>
        <v>0</v>
      </c>
      <c r="H43" s="23">
        <f>IF(('Sentencias TSJ'!$H44+'Sentencias TSJ'!$I44+'Sentencias TSJ'!$J44)=0,"-",'Sentencias TSJ'!H44/('Sentencias TSJ'!$H44+'Sentencias TSJ'!$I44+'Sentencias TSJ'!$J44))</f>
        <v>0.5</v>
      </c>
      <c r="I43" s="23">
        <f>IF(('Sentencias TSJ'!$H44+'Sentencias TSJ'!$I44+'Sentencias TSJ'!$J44)=0,"-",'Sentencias TSJ'!I44/('Sentencias TSJ'!$H44+'Sentencias TSJ'!$I44+'Sentencias TSJ'!$J44))</f>
        <v>0.16666666666666666</v>
      </c>
      <c r="J43" s="23">
        <f>IF(('Sentencias TSJ'!$H44+'Sentencias TSJ'!$I44+'Sentencias TSJ'!$J44)=0,"-",'Sentencias TSJ'!J44/('Sentencias TSJ'!$H44+'Sentencias TSJ'!$I44+'Sentencias TSJ'!$J44))</f>
        <v>0.33333333333333331</v>
      </c>
      <c r="K43" s="23">
        <f>IF(('Sentencias TSJ'!$K44+'Sentencias TSJ'!$L44+'Sentencias TSJ'!$M44)=0,"-",'Sentencias TSJ'!K44/('Sentencias TSJ'!$K44+'Sentencias TSJ'!$L44+'Sentencias TSJ'!$M44))</f>
        <v>0.83870967741935487</v>
      </c>
      <c r="L43" s="23">
        <f>IF(('Sentencias TSJ'!$K44+'Sentencias TSJ'!$L44+'Sentencias TSJ'!$M44)=0,"-",'Sentencias TSJ'!L44/('Sentencias TSJ'!$K44+'Sentencias TSJ'!$L44+'Sentencias TSJ'!$M44))</f>
        <v>9.6774193548387094E-2</v>
      </c>
      <c r="M43" s="23">
        <f>IF(('Sentencias TSJ'!$K44+'Sentencias TSJ'!$L44+'Sentencias TSJ'!$M44)=0,"-",'Sentencias TSJ'!M44/('Sentencias TSJ'!$K44+'Sentencias TSJ'!$L44+'Sentencias TSJ'!$M44))</f>
        <v>6.4516129032258063E-2</v>
      </c>
    </row>
    <row r="44" spans="1:13" ht="15.75" thickBot="1" x14ac:dyDescent="0.3">
      <c r="A44" s="2" t="s">
        <v>15</v>
      </c>
      <c r="B44" s="23">
        <f>IF(('Sentencias TSJ'!$B45+'Sentencias TSJ'!$C45+'Sentencias TSJ'!$D45)=0,"-",'Sentencias TSJ'!B45/('Sentencias TSJ'!$B45+'Sentencias TSJ'!$C45+'Sentencias TSJ'!$D45))</f>
        <v>0.5714285714285714</v>
      </c>
      <c r="C44" s="23">
        <f>IF(('Sentencias TSJ'!$B45+'Sentencias TSJ'!$C45+'Sentencias TSJ'!$D45)=0,"-",'Sentencias TSJ'!C45/('Sentencias TSJ'!$B45+'Sentencias TSJ'!$C45+'Sentencias TSJ'!$D45))</f>
        <v>0.42857142857142855</v>
      </c>
      <c r="D44" s="23">
        <f>IF(('Sentencias TSJ'!$B45+'Sentencias TSJ'!$C45+'Sentencias TSJ'!$D45)=0,"-",'Sentencias TSJ'!D45/('Sentencias TSJ'!$B45+'Sentencias TSJ'!$C45+'Sentencias TSJ'!$D45))</f>
        <v>0</v>
      </c>
      <c r="E44" s="23" t="str">
        <f>IF(('Sentencias TSJ'!$E45+'Sentencias TSJ'!$F45+'Sentencias TSJ'!$G45)=0,"-",'Sentencias TSJ'!E45/('Sentencias TSJ'!$E45+'Sentencias TSJ'!$F45+'Sentencias TSJ'!$G45))</f>
        <v>-</v>
      </c>
      <c r="F44" s="23" t="str">
        <f>IF(('Sentencias TSJ'!$E45+'Sentencias TSJ'!$F45+'Sentencias TSJ'!$G45)=0,"-",'Sentencias TSJ'!F45/('Sentencias TSJ'!$E45+'Sentencias TSJ'!$F45+'Sentencias TSJ'!$G45))</f>
        <v>-</v>
      </c>
      <c r="G44" s="23" t="str">
        <f>IF(('Sentencias TSJ'!$E45+'Sentencias TSJ'!$F45+'Sentencias TSJ'!$G45)=0,"-",'Sentencias TSJ'!G45/('Sentencias TSJ'!$E45+'Sentencias TSJ'!$F45+'Sentencias TSJ'!$G45))</f>
        <v>-</v>
      </c>
      <c r="H44" s="23">
        <f>IF(('Sentencias TSJ'!$H45+'Sentencias TSJ'!$I45+'Sentencias TSJ'!$J45)=0,"-",'Sentencias TSJ'!H45/('Sentencias TSJ'!$H45+'Sentencias TSJ'!$I45+'Sentencias TSJ'!$J45))</f>
        <v>1</v>
      </c>
      <c r="I44" s="23">
        <f>IF(('Sentencias TSJ'!$H45+'Sentencias TSJ'!$I45+'Sentencias TSJ'!$J45)=0,"-",'Sentencias TSJ'!I45/('Sentencias TSJ'!$H45+'Sentencias TSJ'!$I45+'Sentencias TSJ'!$J45))</f>
        <v>0</v>
      </c>
      <c r="J44" s="23">
        <f>IF(('Sentencias TSJ'!$H45+'Sentencias TSJ'!$I45+'Sentencias TSJ'!$J45)=0,"-",'Sentencias TSJ'!J45/('Sentencias TSJ'!$H45+'Sentencias TSJ'!$I45+'Sentencias TSJ'!$J45))</f>
        <v>0</v>
      </c>
      <c r="K44" s="23">
        <f>IF(('Sentencias TSJ'!$K45+'Sentencias TSJ'!$L45+'Sentencias TSJ'!$M45)=0,"-",'Sentencias TSJ'!K45/('Sentencias TSJ'!$K45+'Sentencias TSJ'!$L45+'Sentencias TSJ'!$M45))</f>
        <v>0.625</v>
      </c>
      <c r="L44" s="23">
        <f>IF(('Sentencias TSJ'!$K45+'Sentencias TSJ'!$L45+'Sentencias TSJ'!$M45)=0,"-",'Sentencias TSJ'!L45/('Sentencias TSJ'!$K45+'Sentencias TSJ'!$L45+'Sentencias TSJ'!$M45))</f>
        <v>0.375</v>
      </c>
      <c r="M44" s="23">
        <f>IF(('Sentencias TSJ'!$K45+'Sentencias TSJ'!$L45+'Sentencias TSJ'!$M45)=0,"-",'Sentencias TSJ'!M45/('Sentencias TSJ'!$K45+'Sentencias TSJ'!$L45+'Sentencias TSJ'!$M45))</f>
        <v>0</v>
      </c>
    </row>
    <row r="45" spans="1:13" ht="15.75" thickBot="1" x14ac:dyDescent="0.3">
      <c r="A45" s="2" t="s">
        <v>16</v>
      </c>
      <c r="B45" s="23" t="str">
        <f>IF(('Sentencias TSJ'!$B46+'Sentencias TSJ'!$C46+'Sentencias TSJ'!$D46)=0,"-",'Sentencias TSJ'!B46/('Sentencias TSJ'!$B46+'Sentencias TSJ'!$C46+'Sentencias TSJ'!$D46))</f>
        <v>-</v>
      </c>
      <c r="C45" s="23" t="str">
        <f>IF(('Sentencias TSJ'!$B46+'Sentencias TSJ'!$C46+'Sentencias TSJ'!$D46)=0,"-",'Sentencias TSJ'!C46/('Sentencias TSJ'!$B46+'Sentencias TSJ'!$C46+'Sentencias TSJ'!$D46))</f>
        <v>-</v>
      </c>
      <c r="D45" s="23" t="str">
        <f>IF(('Sentencias TSJ'!$B46+'Sentencias TSJ'!$C46+'Sentencias TSJ'!$D46)=0,"-",'Sentencias TSJ'!D46/('Sentencias TSJ'!$B46+'Sentencias TSJ'!$C46+'Sentencias TSJ'!$D46))</f>
        <v>-</v>
      </c>
      <c r="E45" s="23" t="str">
        <f>IF(('Sentencias TSJ'!$E46+'Sentencias TSJ'!$F46+'Sentencias TSJ'!$G46)=0,"-",'Sentencias TSJ'!E46/('Sentencias TSJ'!$E46+'Sentencias TSJ'!$F46+'Sentencias TSJ'!$G46))</f>
        <v>-</v>
      </c>
      <c r="F45" s="23" t="str">
        <f>IF(('Sentencias TSJ'!$E46+'Sentencias TSJ'!$F46+'Sentencias TSJ'!$G46)=0,"-",'Sentencias TSJ'!F46/('Sentencias TSJ'!$E46+'Sentencias TSJ'!$F46+'Sentencias TSJ'!$G46))</f>
        <v>-</v>
      </c>
      <c r="G45" s="23" t="str">
        <f>IF(('Sentencias TSJ'!$E46+'Sentencias TSJ'!$F46+'Sentencias TSJ'!$G46)=0,"-",'Sentencias TSJ'!G46/('Sentencias TSJ'!$E46+'Sentencias TSJ'!$F46+'Sentencias TSJ'!$G46))</f>
        <v>-</v>
      </c>
      <c r="H45" s="23">
        <f>IF(('Sentencias TSJ'!$H46+'Sentencias TSJ'!$I46+'Sentencias TSJ'!$J46)=0,"-",'Sentencias TSJ'!H46/('Sentencias TSJ'!$H46+'Sentencias TSJ'!$I46+'Sentencias TSJ'!$J46))</f>
        <v>0.5</v>
      </c>
      <c r="I45" s="23">
        <f>IF(('Sentencias TSJ'!$H46+'Sentencias TSJ'!$I46+'Sentencias TSJ'!$J46)=0,"-",'Sentencias TSJ'!I46/('Sentencias TSJ'!$H46+'Sentencias TSJ'!$I46+'Sentencias TSJ'!$J46))</f>
        <v>0</v>
      </c>
      <c r="J45" s="23">
        <f>IF(('Sentencias TSJ'!$H46+'Sentencias TSJ'!$I46+'Sentencias TSJ'!$J46)=0,"-",'Sentencias TSJ'!J46/('Sentencias TSJ'!$H46+'Sentencias TSJ'!$I46+'Sentencias TSJ'!$J46))</f>
        <v>0.5</v>
      </c>
      <c r="K45" s="23">
        <f>IF(('Sentencias TSJ'!$K46+'Sentencias TSJ'!$L46+'Sentencias TSJ'!$M46)=0,"-",'Sentencias TSJ'!K46/('Sentencias TSJ'!$K46+'Sentencias TSJ'!$L46+'Sentencias TSJ'!$M46))</f>
        <v>0.5</v>
      </c>
      <c r="L45" s="23">
        <f>IF(('Sentencias TSJ'!$K46+'Sentencias TSJ'!$L46+'Sentencias TSJ'!$M46)=0,"-",'Sentencias TSJ'!L46/('Sentencias TSJ'!$K46+'Sentencias TSJ'!$L46+'Sentencias TSJ'!$M46))</f>
        <v>0</v>
      </c>
      <c r="M45" s="23">
        <f>IF(('Sentencias TSJ'!$K46+'Sentencias TSJ'!$L46+'Sentencias TSJ'!$M46)=0,"-",'Sentencias TSJ'!M46/('Sentencias TSJ'!$K46+'Sentencias TSJ'!$L46+'Sentencias TSJ'!$M46))</f>
        <v>0.5</v>
      </c>
    </row>
    <row r="46" spans="1:13" ht="15.75" thickBot="1" x14ac:dyDescent="0.3">
      <c r="A46" s="2" t="s">
        <v>17</v>
      </c>
      <c r="B46" s="23">
        <f>IF(('Sentencias TSJ'!$B47+'Sentencias TSJ'!$C47+'Sentencias TSJ'!$D47)=0,"-",'Sentencias TSJ'!B47/('Sentencias TSJ'!$B47+'Sentencias TSJ'!$C47+'Sentencias TSJ'!$D47))</f>
        <v>1</v>
      </c>
      <c r="C46" s="23">
        <f>IF(('Sentencias TSJ'!$B47+'Sentencias TSJ'!$C47+'Sentencias TSJ'!$D47)=0,"-",'Sentencias TSJ'!C47/('Sentencias TSJ'!$B47+'Sentencias TSJ'!$C47+'Sentencias TSJ'!$D47))</f>
        <v>0</v>
      </c>
      <c r="D46" s="23">
        <f>IF(('Sentencias TSJ'!$B47+'Sentencias TSJ'!$C47+'Sentencias TSJ'!$D47)=0,"-",'Sentencias TSJ'!D47/('Sentencias TSJ'!$B47+'Sentencias TSJ'!$C47+'Sentencias TSJ'!$D47))</f>
        <v>0</v>
      </c>
      <c r="E46" s="23">
        <f>IF(('Sentencias TSJ'!$E47+'Sentencias TSJ'!$F47+'Sentencias TSJ'!$G47)=0,"-",'Sentencias TSJ'!E47/('Sentencias TSJ'!$E47+'Sentencias TSJ'!$F47+'Sentencias TSJ'!$G47))</f>
        <v>1</v>
      </c>
      <c r="F46" s="23">
        <f>IF(('Sentencias TSJ'!$E47+'Sentencias TSJ'!$F47+'Sentencias TSJ'!$G47)=0,"-",'Sentencias TSJ'!F47/('Sentencias TSJ'!$E47+'Sentencias TSJ'!$F47+'Sentencias TSJ'!$G47))</f>
        <v>0</v>
      </c>
      <c r="G46" s="23">
        <f>IF(('Sentencias TSJ'!$E47+'Sentencias TSJ'!$F47+'Sentencias TSJ'!$G47)=0,"-",'Sentencias TSJ'!G47/('Sentencias TSJ'!$E47+'Sentencias TSJ'!$F47+'Sentencias TSJ'!$G47))</f>
        <v>0</v>
      </c>
      <c r="H46" s="23">
        <f>IF(('Sentencias TSJ'!$H47+'Sentencias TSJ'!$I47+'Sentencias TSJ'!$J47)=0,"-",'Sentencias TSJ'!H47/('Sentencias TSJ'!$H47+'Sentencias TSJ'!$I47+'Sentencias TSJ'!$J47))</f>
        <v>0</v>
      </c>
      <c r="I46" s="23">
        <f>IF(('Sentencias TSJ'!$H47+'Sentencias TSJ'!$I47+'Sentencias TSJ'!$J47)=0,"-",'Sentencias TSJ'!I47/('Sentencias TSJ'!$H47+'Sentencias TSJ'!$I47+'Sentencias TSJ'!$J47))</f>
        <v>0</v>
      </c>
      <c r="J46" s="23">
        <f>IF(('Sentencias TSJ'!$H47+'Sentencias TSJ'!$I47+'Sentencias TSJ'!$J47)=0,"-",'Sentencias TSJ'!J47/('Sentencias TSJ'!$H47+'Sentencias TSJ'!$I47+'Sentencias TSJ'!$J47))</f>
        <v>1</v>
      </c>
      <c r="K46" s="23">
        <f>IF(('Sentencias TSJ'!$K47+'Sentencias TSJ'!$L47+'Sentencias TSJ'!$M47)=0,"-",'Sentencias TSJ'!K47/('Sentencias TSJ'!$K47+'Sentencias TSJ'!$L47+'Sentencias TSJ'!$M47))</f>
        <v>0.83333333333333337</v>
      </c>
      <c r="L46" s="23">
        <f>IF(('Sentencias TSJ'!$K47+'Sentencias TSJ'!$L47+'Sentencias TSJ'!$M47)=0,"-",'Sentencias TSJ'!L47/('Sentencias TSJ'!$K47+'Sentencias TSJ'!$L47+'Sentencias TSJ'!$M47))</f>
        <v>0</v>
      </c>
      <c r="M46" s="23">
        <f>IF(('Sentencias TSJ'!$K47+'Sentencias TSJ'!$L47+'Sentencias TSJ'!$M47)=0,"-",'Sentencias TSJ'!M47/('Sentencias TSJ'!$K47+'Sentencias TSJ'!$L47+'Sentencias TSJ'!$M47))</f>
        <v>0.16666666666666666</v>
      </c>
    </row>
    <row r="47" spans="1:13" ht="15.75" thickBot="1" x14ac:dyDescent="0.3">
      <c r="A47" s="2" t="s">
        <v>18</v>
      </c>
      <c r="B47" s="23" t="str">
        <f>IF(('Sentencias TSJ'!$B48+'Sentencias TSJ'!$C48+'Sentencias TSJ'!$D48)=0,"-",'Sentencias TSJ'!B48/('Sentencias TSJ'!$B48+'Sentencias TSJ'!$C48+'Sentencias TSJ'!$D48))</f>
        <v>-</v>
      </c>
      <c r="C47" s="23" t="str">
        <f>IF(('Sentencias TSJ'!$B48+'Sentencias TSJ'!$C48+'Sentencias TSJ'!$D48)=0,"-",'Sentencias TSJ'!C48/('Sentencias TSJ'!$B48+'Sentencias TSJ'!$C48+'Sentencias TSJ'!$D48))</f>
        <v>-</v>
      </c>
      <c r="D47" s="23" t="str">
        <f>IF(('Sentencias TSJ'!$B48+'Sentencias TSJ'!$C48+'Sentencias TSJ'!$D48)=0,"-",'Sentencias TSJ'!D48/('Sentencias TSJ'!$B48+'Sentencias TSJ'!$C48+'Sentencias TSJ'!$D48))</f>
        <v>-</v>
      </c>
      <c r="E47" s="23" t="str">
        <f>IF(('Sentencias TSJ'!$E48+'Sentencias TSJ'!$F48+'Sentencias TSJ'!$G48)=0,"-",'Sentencias TSJ'!E48/('Sentencias TSJ'!$E48+'Sentencias TSJ'!$F48+'Sentencias TSJ'!$G48))</f>
        <v>-</v>
      </c>
      <c r="F47" s="23" t="str">
        <f>IF(('Sentencias TSJ'!$E48+'Sentencias TSJ'!$F48+'Sentencias TSJ'!$G48)=0,"-",'Sentencias TSJ'!F48/('Sentencias TSJ'!$E48+'Sentencias TSJ'!$F48+'Sentencias TSJ'!$G48))</f>
        <v>-</v>
      </c>
      <c r="G47" s="23" t="str">
        <f>IF(('Sentencias TSJ'!$E48+'Sentencias TSJ'!$F48+'Sentencias TSJ'!$G48)=0,"-",'Sentencias TSJ'!G48/('Sentencias TSJ'!$E48+'Sentencias TSJ'!$F48+'Sentencias TSJ'!$G48))</f>
        <v>-</v>
      </c>
      <c r="H47" s="23" t="str">
        <f>IF(('Sentencias TSJ'!$H48+'Sentencias TSJ'!$I48+'Sentencias TSJ'!$J48)=0,"-",'Sentencias TSJ'!H48/('Sentencias TSJ'!$H48+'Sentencias TSJ'!$I48+'Sentencias TSJ'!$J48))</f>
        <v>-</v>
      </c>
      <c r="I47" s="23" t="str">
        <f>IF(('Sentencias TSJ'!$H48+'Sentencias TSJ'!$I48+'Sentencias TSJ'!$J48)=0,"-",'Sentencias TSJ'!I48/('Sentencias TSJ'!$H48+'Sentencias TSJ'!$I48+'Sentencias TSJ'!$J48))</f>
        <v>-</v>
      </c>
      <c r="J47" s="23" t="str">
        <f>IF(('Sentencias TSJ'!$H48+'Sentencias TSJ'!$I48+'Sentencias TSJ'!$J48)=0,"-",'Sentencias TSJ'!J48/('Sentencias TSJ'!$H48+'Sentencias TSJ'!$I48+'Sentencias TSJ'!$J48))</f>
        <v>-</v>
      </c>
      <c r="K47" s="23" t="str">
        <f>IF(('Sentencias TSJ'!$K48+'Sentencias TSJ'!$L48+'Sentencias TSJ'!$M48)=0,"-",'Sentencias TSJ'!K48/('Sentencias TSJ'!$K48+'Sentencias TSJ'!$L48+'Sentencias TSJ'!$M48))</f>
        <v>-</v>
      </c>
      <c r="L47" s="23" t="str">
        <f>IF(('Sentencias TSJ'!$K48+'Sentencias TSJ'!$L48+'Sentencias TSJ'!$M48)=0,"-",'Sentencias TSJ'!L48/('Sentencias TSJ'!$K48+'Sentencias TSJ'!$L48+'Sentencias TSJ'!$M48))</f>
        <v>-</v>
      </c>
      <c r="M47" s="23" t="str">
        <f>IF(('Sentencias TSJ'!$K48+'Sentencias TSJ'!$L48+'Sentencias TSJ'!$M48)=0,"-",'Sentencias TSJ'!M48/('Sentencias TSJ'!$K48+'Sentencias TSJ'!$L48+'Sentencias TSJ'!$M48))</f>
        <v>-</v>
      </c>
    </row>
    <row r="48" spans="1:13" ht="15.75" thickBot="1" x14ac:dyDescent="0.3">
      <c r="A48" s="3" t="s">
        <v>23</v>
      </c>
      <c r="B48" s="7">
        <f>IF(('Sentencias TSJ'!$B49+'Sentencias TSJ'!$C49+'Sentencias TSJ'!$D49)=0,"-",'Sentencias TSJ'!B49/('Sentencias TSJ'!$B49+'Sentencias TSJ'!$C49+'Sentencias TSJ'!$D49))</f>
        <v>0.80616740088105732</v>
      </c>
      <c r="C48" s="7">
        <f>IF(('Sentencias TSJ'!$B49+'Sentencias TSJ'!$C49+'Sentencias TSJ'!$D49)=0,"-",'Sentencias TSJ'!C49/('Sentencias TSJ'!$B49+'Sentencias TSJ'!$C49+'Sentencias TSJ'!$D49))</f>
        <v>0.11453744493392071</v>
      </c>
      <c r="D48" s="7">
        <f>IF(('Sentencias TSJ'!$B49+'Sentencias TSJ'!$C49+'Sentencias TSJ'!$D49)=0,"-",'Sentencias TSJ'!D49/('Sentencias TSJ'!$B49+'Sentencias TSJ'!$C49+'Sentencias TSJ'!$D49))</f>
        <v>7.9295154185022032E-2</v>
      </c>
      <c r="E48" s="7">
        <f>IF(('Sentencias TSJ'!$E49+'Sentencias TSJ'!$F49+'Sentencias TSJ'!$G49)=0,"-",'Sentencias TSJ'!E49/('Sentencias TSJ'!$E49+'Sentencias TSJ'!$F49+'Sentencias TSJ'!$G49))</f>
        <v>0.61111111111111116</v>
      </c>
      <c r="F48" s="7">
        <f>IF(('Sentencias TSJ'!$E49+'Sentencias TSJ'!$F49+'Sentencias TSJ'!$G49)=0,"-",'Sentencias TSJ'!F49/('Sentencias TSJ'!$E49+'Sentencias TSJ'!$F49+'Sentencias TSJ'!$G49))</f>
        <v>0.16666666666666666</v>
      </c>
      <c r="G48" s="7">
        <f>IF(('Sentencias TSJ'!$E49+'Sentencias TSJ'!$F49+'Sentencias TSJ'!$G49)=0,"-",'Sentencias TSJ'!G49/('Sentencias TSJ'!$E49+'Sentencias TSJ'!$F49+'Sentencias TSJ'!$G49))</f>
        <v>0.22222222222222221</v>
      </c>
      <c r="H48" s="7">
        <f>IF(('Sentencias TSJ'!$H49+'Sentencias TSJ'!$I49+'Sentencias TSJ'!$J49)=0,"-",'Sentencias TSJ'!H49/('Sentencias TSJ'!$H49+'Sentencias TSJ'!$I49+'Sentencias TSJ'!$J49))</f>
        <v>0.54716981132075471</v>
      </c>
      <c r="I48" s="7">
        <f>IF(('Sentencias TSJ'!$H49+'Sentencias TSJ'!$I49+'Sentencias TSJ'!$J49)=0,"-",'Sentencias TSJ'!I49/('Sentencias TSJ'!$H49+'Sentencias TSJ'!$I49+'Sentencias TSJ'!$J49))</f>
        <v>0.15094339622641509</v>
      </c>
      <c r="J48" s="7">
        <f>IF(('Sentencias TSJ'!$H49+'Sentencias TSJ'!$I49+'Sentencias TSJ'!$J49)=0,"-",'Sentencias TSJ'!J49/('Sentencias TSJ'!$H49+'Sentencias TSJ'!$I49+'Sentencias TSJ'!$J49))</f>
        <v>0.30188679245283018</v>
      </c>
      <c r="K48" s="7">
        <f>IF(('Sentencias TSJ'!$K49+'Sentencias TSJ'!$L49+'Sentencias TSJ'!$M49)=0,"-",'Sentencias TSJ'!K49/('Sentencias TSJ'!$K49+'Sentencias TSJ'!$L49+'Sentencias TSJ'!$M49))</f>
        <v>0.74832214765100669</v>
      </c>
      <c r="L48" s="7">
        <f>IF(('Sentencias TSJ'!$K49+'Sentencias TSJ'!$L49+'Sentencias TSJ'!$M49)=0,"-",'Sentencias TSJ'!L49/('Sentencias TSJ'!$K49+'Sentencias TSJ'!$L49+'Sentencias TSJ'!$M49))</f>
        <v>0.12416107382550336</v>
      </c>
      <c r="M48" s="7">
        <f>IF(('Sentencias TSJ'!$K49+'Sentencias TSJ'!$L49+'Sentencias TSJ'!$M49)=0,"-",'Sentencias TSJ'!M49/('Sentencias TSJ'!$K49+'Sentencias TSJ'!$L49+'Sentencias TSJ'!$M49))</f>
        <v>0.12751677852348994</v>
      </c>
    </row>
    <row r="51" spans="1:13" x14ac:dyDescent="0.25">
      <c r="A51" s="42" t="s">
        <v>2</v>
      </c>
      <c r="B51" s="39" t="s">
        <v>33</v>
      </c>
      <c r="C51" s="40"/>
      <c r="D51" s="40"/>
      <c r="E51" s="41"/>
      <c r="F51" s="41"/>
      <c r="G51" s="41"/>
      <c r="H51" s="41"/>
      <c r="I51" s="41"/>
      <c r="J51" s="41"/>
      <c r="K51" s="41"/>
      <c r="L51" s="41"/>
      <c r="M51" s="41"/>
    </row>
    <row r="52" spans="1:13" ht="24.75" customHeight="1" x14ac:dyDescent="0.25">
      <c r="A52" s="41"/>
      <c r="B52" s="42" t="s">
        <v>30</v>
      </c>
      <c r="C52" s="43"/>
      <c r="D52" s="43"/>
      <c r="E52" s="42" t="s">
        <v>31</v>
      </c>
      <c r="F52" s="43"/>
      <c r="G52" s="43"/>
      <c r="H52" s="42" t="s">
        <v>32</v>
      </c>
      <c r="I52" s="43"/>
      <c r="J52" s="43"/>
      <c r="K52" s="42" t="s">
        <v>2</v>
      </c>
      <c r="L52" s="43"/>
      <c r="M52" s="43"/>
    </row>
    <row r="53" spans="1:13" ht="51" x14ac:dyDescent="0.25">
      <c r="A53" s="41"/>
      <c r="B53" s="4" t="s">
        <v>27</v>
      </c>
      <c r="C53" s="4" t="s">
        <v>28</v>
      </c>
      <c r="D53" s="4" t="s">
        <v>29</v>
      </c>
      <c r="E53" s="4" t="s">
        <v>27</v>
      </c>
      <c r="F53" s="4" t="s">
        <v>28</v>
      </c>
      <c r="G53" s="4" t="s">
        <v>29</v>
      </c>
      <c r="H53" s="4" t="s">
        <v>27</v>
      </c>
      <c r="I53" s="4" t="s">
        <v>28</v>
      </c>
      <c r="J53" s="4" t="s">
        <v>29</v>
      </c>
      <c r="K53" s="4" t="s">
        <v>27</v>
      </c>
      <c r="L53" s="4" t="s">
        <v>28</v>
      </c>
      <c r="M53" s="4" t="s">
        <v>29</v>
      </c>
    </row>
    <row r="54" spans="1:13" ht="15.75" thickBot="1" x14ac:dyDescent="0.3">
      <c r="A54" s="2" t="s">
        <v>3</v>
      </c>
      <c r="B54" s="23">
        <f>IF(('Sentencias TSJ'!$B55+'Sentencias TSJ'!$C55+'Sentencias TSJ'!$D55)=0,"-",'Sentencias TSJ'!B55/('Sentencias TSJ'!$B55+'Sentencias TSJ'!$C55+'Sentencias TSJ'!$D55))</f>
        <v>0.86788617886178865</v>
      </c>
      <c r="C54" s="23">
        <f>IF(('Sentencias TSJ'!$B55+'Sentencias TSJ'!$C55+'Sentencias TSJ'!$D55)=0,"-",'Sentencias TSJ'!C55/('Sentencias TSJ'!$B55+'Sentencias TSJ'!$C55+'Sentencias TSJ'!$D55))</f>
        <v>6.097560975609756E-2</v>
      </c>
      <c r="D54" s="23">
        <f>IF(('Sentencias TSJ'!$B55+'Sentencias TSJ'!$C55+'Sentencias TSJ'!$D55)=0,"-",'Sentencias TSJ'!D55/('Sentencias TSJ'!$B55+'Sentencias TSJ'!$C55+'Sentencias TSJ'!$D55))</f>
        <v>7.113821138211382E-2</v>
      </c>
      <c r="E54" s="23">
        <f>+'Sentencias TSJ'!E55/('Sentencias TSJ'!E55+'Sentencias TSJ'!F55+'Sentencias TSJ'!G55)</f>
        <v>0.81081081081081086</v>
      </c>
      <c r="F54" s="23">
        <f>+'Sentencias TSJ'!F55/('Sentencias TSJ'!E55+'Sentencias TSJ'!F55+'Sentencias TSJ'!G55)</f>
        <v>5.4054054054054057E-2</v>
      </c>
      <c r="G54" s="23">
        <f>+'Sentencias TSJ'!G55/('Sentencias TSJ'!E55+'Sentencias TSJ'!F55+'Sentencias TSJ'!G55)</f>
        <v>0.13513513513513514</v>
      </c>
      <c r="H54" s="23">
        <f>IF(('Sentencias TSJ'!$H55+'Sentencias TSJ'!$I55+'Sentencias TSJ'!$J55)=0,"-",'Sentencias TSJ'!H55/('Sentencias TSJ'!$H55+'Sentencias TSJ'!$I55+'Sentencias TSJ'!$J55))</f>
        <v>0.82539682539682535</v>
      </c>
      <c r="I54" s="23">
        <f>IF(('Sentencias TSJ'!$H55+'Sentencias TSJ'!$I55+'Sentencias TSJ'!$J55)=0,"-",'Sentencias TSJ'!I55/('Sentencias TSJ'!$H55+'Sentencias TSJ'!$I55+'Sentencias TSJ'!$J55))</f>
        <v>7.9365079365079361E-2</v>
      </c>
      <c r="J54" s="23">
        <f>IF(('Sentencias TSJ'!$H55+'Sentencias TSJ'!$I55+'Sentencias TSJ'!$J55)=0,"-",'Sentencias TSJ'!J55/('Sentencias TSJ'!$H55+'Sentencias TSJ'!$I55+'Sentencias TSJ'!$J55))</f>
        <v>9.5238095238095233E-2</v>
      </c>
      <c r="K54" s="23">
        <f>IF(('Sentencias TSJ'!$K55+'Sentencias TSJ'!$L55+'Sentencias TSJ'!$M55)=0,"-",'Sentencias TSJ'!K55/('Sentencias TSJ'!$K55+'Sentencias TSJ'!$L55+'Sentencias TSJ'!$M55))</f>
        <v>0.85979729729729726</v>
      </c>
      <c r="L54" s="23">
        <f>IF(('Sentencias TSJ'!$K55+'Sentencias TSJ'!$L55+'Sentencias TSJ'!$M55)=0,"-",'Sentencias TSJ'!L55/('Sentencias TSJ'!$K55+'Sentencias TSJ'!$L55+'Sentencias TSJ'!$M55))</f>
        <v>6.25E-2</v>
      </c>
      <c r="M54" s="23">
        <f>IF(('Sentencias TSJ'!$K55+'Sentencias TSJ'!$L55+'Sentencias TSJ'!$M55)=0,"-",'Sentencias TSJ'!M55/('Sentencias TSJ'!$K55+'Sentencias TSJ'!$L55+'Sentencias TSJ'!$M55))</f>
        <v>7.77027027027027E-2</v>
      </c>
    </row>
    <row r="55" spans="1:13" ht="15.75" thickBot="1" x14ac:dyDescent="0.3">
      <c r="A55" s="2" t="s">
        <v>4</v>
      </c>
      <c r="B55" s="23">
        <f>IF(('Sentencias TSJ'!$B56+'Sentencias TSJ'!$C56+'Sentencias TSJ'!$D56)=0,"-",'Sentencias TSJ'!B56/('Sentencias TSJ'!$B56+'Sentencias TSJ'!$C56+'Sentencias TSJ'!$D56))</f>
        <v>0.88235294117647056</v>
      </c>
      <c r="C55" s="23">
        <f>IF(('Sentencias TSJ'!$B56+'Sentencias TSJ'!$C56+'Sentencias TSJ'!$D56)=0,"-",'Sentencias TSJ'!C56/('Sentencias TSJ'!$B56+'Sentencias TSJ'!$C56+'Sentencias TSJ'!$D56))</f>
        <v>0.10588235294117647</v>
      </c>
      <c r="D55" s="23">
        <f>IF(('Sentencias TSJ'!$B56+'Sentencias TSJ'!$C56+'Sentencias TSJ'!$D56)=0,"-",'Sentencias TSJ'!D56/('Sentencias TSJ'!$B56+'Sentencias TSJ'!$C56+'Sentencias TSJ'!$D56))</f>
        <v>1.1764705882352941E-2</v>
      </c>
      <c r="E55" s="23">
        <f>+'Sentencias TSJ'!E56/('Sentencias TSJ'!E56+'Sentencias TSJ'!F56+'Sentencias TSJ'!G56)</f>
        <v>0.5</v>
      </c>
      <c r="F55" s="23">
        <f>+'Sentencias TSJ'!F56/('Sentencias TSJ'!E56+'Sentencias TSJ'!F56+'Sentencias TSJ'!G56)</f>
        <v>0.375</v>
      </c>
      <c r="G55" s="23">
        <f>+'Sentencias TSJ'!G56/('Sentencias TSJ'!E56+'Sentencias TSJ'!F56+'Sentencias TSJ'!G56)</f>
        <v>0.125</v>
      </c>
      <c r="H55" s="23">
        <f>IF(('Sentencias TSJ'!$H56+'Sentencias TSJ'!$I56+'Sentencias TSJ'!$J56)=0,"-",'Sentencias TSJ'!H56/('Sentencias TSJ'!$H56+'Sentencias TSJ'!$I56+'Sentencias TSJ'!$J56))</f>
        <v>0.8214285714285714</v>
      </c>
      <c r="I55" s="23">
        <f>IF(('Sentencias TSJ'!$H56+'Sentencias TSJ'!$I56+'Sentencias TSJ'!$J56)=0,"-",'Sentencias TSJ'!I56/('Sentencias TSJ'!$H56+'Sentencias TSJ'!$I56+'Sentencias TSJ'!$J56))</f>
        <v>3.5714285714285712E-2</v>
      </c>
      <c r="J55" s="23">
        <f>IF(('Sentencias TSJ'!$H56+'Sentencias TSJ'!$I56+'Sentencias TSJ'!$J56)=0,"-",'Sentencias TSJ'!J56/('Sentencias TSJ'!$H56+'Sentencias TSJ'!$I56+'Sentencias TSJ'!$J56))</f>
        <v>0.14285714285714285</v>
      </c>
      <c r="K55" s="23">
        <f>IF(('Sentencias TSJ'!$K56+'Sentencias TSJ'!$L56+'Sentencias TSJ'!$M56)=0,"-",'Sentencias TSJ'!K56/('Sentencias TSJ'!$K56+'Sentencias TSJ'!$L56+'Sentencias TSJ'!$M56))</f>
        <v>0.84297520661157022</v>
      </c>
      <c r="L55" s="23">
        <f>IF(('Sentencias TSJ'!$K56+'Sentencias TSJ'!$L56+'Sentencias TSJ'!$M56)=0,"-",'Sentencias TSJ'!L56/('Sentencias TSJ'!$K56+'Sentencias TSJ'!$L56+'Sentencias TSJ'!$M56))</f>
        <v>0.10743801652892562</v>
      </c>
      <c r="M55" s="23">
        <f>IF(('Sentencias TSJ'!$K56+'Sentencias TSJ'!$L56+'Sentencias TSJ'!$M56)=0,"-",'Sentencias TSJ'!M56/('Sentencias TSJ'!$K56+'Sentencias TSJ'!$L56+'Sentencias TSJ'!$M56))</f>
        <v>4.9586776859504134E-2</v>
      </c>
    </row>
    <row r="56" spans="1:13" ht="15.75" thickBot="1" x14ac:dyDescent="0.3">
      <c r="A56" s="2" t="s">
        <v>5</v>
      </c>
      <c r="B56" s="23">
        <f>IF(('Sentencias TSJ'!$B57+'Sentencias TSJ'!$C57+'Sentencias TSJ'!$D57)=0,"-",'Sentencias TSJ'!B57/('Sentencias TSJ'!$B57+'Sentencias TSJ'!$C57+'Sentencias TSJ'!$D57))</f>
        <v>0.89393939393939392</v>
      </c>
      <c r="C56" s="23">
        <f>IF(('Sentencias TSJ'!$B57+'Sentencias TSJ'!$C57+'Sentencias TSJ'!$D57)=0,"-",'Sentencias TSJ'!C57/('Sentencias TSJ'!$B57+'Sentencias TSJ'!$C57+'Sentencias TSJ'!$D57))</f>
        <v>4.5454545454545456E-2</v>
      </c>
      <c r="D56" s="23">
        <f>IF(('Sentencias TSJ'!$B57+'Sentencias TSJ'!$C57+'Sentencias TSJ'!$D57)=0,"-",'Sentencias TSJ'!D57/('Sentencias TSJ'!$B57+'Sentencias TSJ'!$C57+'Sentencias TSJ'!$D57))</f>
        <v>6.0606060606060608E-2</v>
      </c>
      <c r="E56" s="23"/>
      <c r="F56" s="23"/>
      <c r="G56" s="23"/>
      <c r="H56" s="23">
        <f>IF(('Sentencias TSJ'!$H57+'Sentencias TSJ'!$I57+'Sentencias TSJ'!$J57)=0,"-",'Sentencias TSJ'!H57/('Sentencias TSJ'!$H57+'Sentencias TSJ'!$I57+'Sentencias TSJ'!$J57))</f>
        <v>0.66666666666666663</v>
      </c>
      <c r="I56" s="23">
        <f>IF(('Sentencias TSJ'!$H57+'Sentencias TSJ'!$I57+'Sentencias TSJ'!$J57)=0,"-",'Sentencias TSJ'!I57/('Sentencias TSJ'!$H57+'Sentencias TSJ'!$I57+'Sentencias TSJ'!$J57))</f>
        <v>0</v>
      </c>
      <c r="J56" s="23">
        <f>IF(('Sentencias TSJ'!$H57+'Sentencias TSJ'!$I57+'Sentencias TSJ'!$J57)=0,"-",'Sentencias TSJ'!J57/('Sentencias TSJ'!$H57+'Sentencias TSJ'!$I57+'Sentencias TSJ'!$J57))</f>
        <v>0.33333333333333331</v>
      </c>
      <c r="K56" s="23">
        <f>IF(('Sentencias TSJ'!$K57+'Sentencias TSJ'!$L57+'Sentencias TSJ'!$M57)=0,"-",'Sentencias TSJ'!K57/('Sentencias TSJ'!$K57+'Sentencias TSJ'!$L57+'Sentencias TSJ'!$M57))</f>
        <v>0.88571428571428568</v>
      </c>
      <c r="L56" s="23">
        <f>IF(('Sentencias TSJ'!$K57+'Sentencias TSJ'!$L57+'Sentencias TSJ'!$M57)=0,"-",'Sentencias TSJ'!L57/('Sentencias TSJ'!$K57+'Sentencias TSJ'!$L57+'Sentencias TSJ'!$M57))</f>
        <v>4.2857142857142858E-2</v>
      </c>
      <c r="M56" s="23">
        <f>IF(('Sentencias TSJ'!$K57+'Sentencias TSJ'!$L57+'Sentencias TSJ'!$M57)=0,"-",'Sentencias TSJ'!M57/('Sentencias TSJ'!$K57+'Sentencias TSJ'!$L57+'Sentencias TSJ'!$M57))</f>
        <v>7.1428571428571425E-2</v>
      </c>
    </row>
    <row r="57" spans="1:13" ht="15.75" thickBot="1" x14ac:dyDescent="0.3">
      <c r="A57" s="2" t="s">
        <v>6</v>
      </c>
      <c r="B57" s="23">
        <f>IF(('Sentencias TSJ'!$B58+'Sentencias TSJ'!$C58+'Sentencias TSJ'!$D58)=0,"-",'Sentencias TSJ'!B58/('Sentencias TSJ'!$B58+'Sentencias TSJ'!$C58+'Sentencias TSJ'!$D58))</f>
        <v>0.86111111111111116</v>
      </c>
      <c r="C57" s="23">
        <f>IF(('Sentencias TSJ'!$B58+'Sentencias TSJ'!$C58+'Sentencias TSJ'!$D58)=0,"-",'Sentencias TSJ'!C58/('Sentencias TSJ'!$B58+'Sentencias TSJ'!$C58+'Sentencias TSJ'!$D58))</f>
        <v>6.9444444444444448E-2</v>
      </c>
      <c r="D57" s="23">
        <f>IF(('Sentencias TSJ'!$B58+'Sentencias TSJ'!$C58+'Sentencias TSJ'!$D58)=0,"-",'Sentencias TSJ'!D58/('Sentencias TSJ'!$B58+'Sentencias TSJ'!$C58+'Sentencias TSJ'!$D58))</f>
        <v>6.9444444444444448E-2</v>
      </c>
      <c r="E57" s="23">
        <f>+'Sentencias TSJ'!E58/('Sentencias TSJ'!E58+'Sentencias TSJ'!F58+'Sentencias TSJ'!G58)</f>
        <v>0.6428571428571429</v>
      </c>
      <c r="F57" s="23">
        <f>+'Sentencias TSJ'!F58/('Sentencias TSJ'!E58+'Sentencias TSJ'!F58+'Sentencias TSJ'!G58)</f>
        <v>7.1428571428571425E-2</v>
      </c>
      <c r="G57" s="23">
        <f>+'Sentencias TSJ'!G58/('Sentencias TSJ'!E58+'Sentencias TSJ'!F58+'Sentencias TSJ'!G58)</f>
        <v>0.2857142857142857</v>
      </c>
      <c r="H57" s="23">
        <f>IF(('Sentencias TSJ'!$H58+'Sentencias TSJ'!$I58+'Sentencias TSJ'!$J58)=0,"-",'Sentencias TSJ'!H58/('Sentencias TSJ'!$H58+'Sentencias TSJ'!$I58+'Sentencias TSJ'!$J58))</f>
        <v>0.87878787878787878</v>
      </c>
      <c r="I57" s="23">
        <f>IF(('Sentencias TSJ'!$H58+'Sentencias TSJ'!$I58+'Sentencias TSJ'!$J58)=0,"-",'Sentencias TSJ'!I58/('Sentencias TSJ'!$H58+'Sentencias TSJ'!$I58+'Sentencias TSJ'!$J58))</f>
        <v>6.0606060606060608E-2</v>
      </c>
      <c r="J57" s="23">
        <f>IF(('Sentencias TSJ'!$H58+'Sentencias TSJ'!$I58+'Sentencias TSJ'!$J58)=0,"-",'Sentencias TSJ'!J58/('Sentencias TSJ'!$H58+'Sentencias TSJ'!$I58+'Sentencias TSJ'!$J58))</f>
        <v>6.0606060606060608E-2</v>
      </c>
      <c r="K57" s="23">
        <f>IF(('Sentencias TSJ'!$K58+'Sentencias TSJ'!$L58+'Sentencias TSJ'!$M58)=0,"-",'Sentencias TSJ'!K58/('Sentencias TSJ'!$K58+'Sentencias TSJ'!$L58+'Sentencias TSJ'!$M58))</f>
        <v>0.84816753926701571</v>
      </c>
      <c r="L57" s="23">
        <f>IF(('Sentencias TSJ'!$K58+'Sentencias TSJ'!$L58+'Sentencias TSJ'!$M58)=0,"-",'Sentencias TSJ'!L58/('Sentencias TSJ'!$K58+'Sentencias TSJ'!$L58+'Sentencias TSJ'!$M58))</f>
        <v>6.8062827225130892E-2</v>
      </c>
      <c r="M57" s="23">
        <f>IF(('Sentencias TSJ'!$K58+'Sentencias TSJ'!$L58+'Sentencias TSJ'!$M58)=0,"-",'Sentencias TSJ'!M58/('Sentencias TSJ'!$K58+'Sentencias TSJ'!$L58+'Sentencias TSJ'!$M58))</f>
        <v>8.3769633507853408E-2</v>
      </c>
    </row>
    <row r="58" spans="1:13" ht="15.75" thickBot="1" x14ac:dyDescent="0.3">
      <c r="A58" s="2" t="s">
        <v>7</v>
      </c>
      <c r="B58" s="23">
        <f>IF(('Sentencias TSJ'!$B59+'Sentencias TSJ'!$C59+'Sentencias TSJ'!$D59)=0,"-",'Sentencias TSJ'!B59/('Sentencias TSJ'!$B59+'Sentencias TSJ'!$C59+'Sentencias TSJ'!$D59))</f>
        <v>0.90147783251231528</v>
      </c>
      <c r="C58" s="23">
        <f>IF(('Sentencias TSJ'!$B59+'Sentencias TSJ'!$C59+'Sentencias TSJ'!$D59)=0,"-",'Sentencias TSJ'!C59/('Sentencias TSJ'!$B59+'Sentencias TSJ'!$C59+'Sentencias TSJ'!$D59))</f>
        <v>2.4630541871921183E-2</v>
      </c>
      <c r="D58" s="23">
        <f>IF(('Sentencias TSJ'!$B59+'Sentencias TSJ'!$C59+'Sentencias TSJ'!$D59)=0,"-",'Sentencias TSJ'!D59/('Sentencias TSJ'!$B59+'Sentencias TSJ'!$C59+'Sentencias TSJ'!$D59))</f>
        <v>7.3891625615763554E-2</v>
      </c>
      <c r="E58" s="23">
        <f>+'Sentencias TSJ'!E59/('Sentencias TSJ'!E59+'Sentencias TSJ'!F59+'Sentencias TSJ'!G59)</f>
        <v>0.8125</v>
      </c>
      <c r="F58" s="23">
        <f>+'Sentencias TSJ'!F59/('Sentencias TSJ'!E59+'Sentencias TSJ'!F59+'Sentencias TSJ'!G59)</f>
        <v>6.25E-2</v>
      </c>
      <c r="G58" s="23">
        <f>+'Sentencias TSJ'!G59/('Sentencias TSJ'!E59+'Sentencias TSJ'!F59+'Sentencias TSJ'!G59)</f>
        <v>0.125</v>
      </c>
      <c r="H58" s="23">
        <f>IF(('Sentencias TSJ'!$H59+'Sentencias TSJ'!$I59+'Sentencias TSJ'!$J59)=0,"-",'Sentencias TSJ'!H59/('Sentencias TSJ'!$H59+'Sentencias TSJ'!$I59+'Sentencias TSJ'!$J59))</f>
        <v>0.79166666666666663</v>
      </c>
      <c r="I58" s="23">
        <f>IF(('Sentencias TSJ'!$H59+'Sentencias TSJ'!$I59+'Sentencias TSJ'!$J59)=0,"-",'Sentencias TSJ'!I59/('Sentencias TSJ'!$H59+'Sentencias TSJ'!$I59+'Sentencias TSJ'!$J59))</f>
        <v>8.3333333333333329E-2</v>
      </c>
      <c r="J58" s="23">
        <f>IF(('Sentencias TSJ'!$H59+'Sentencias TSJ'!$I59+'Sentencias TSJ'!$J59)=0,"-",'Sentencias TSJ'!J59/('Sentencias TSJ'!$H59+'Sentencias TSJ'!$I59+'Sentencias TSJ'!$J59))</f>
        <v>0.125</v>
      </c>
      <c r="K58" s="23">
        <f>IF(('Sentencias TSJ'!$K59+'Sentencias TSJ'!$L59+'Sentencias TSJ'!$M59)=0,"-",'Sentencias TSJ'!K59/('Sentencias TSJ'!$K59+'Sentencias TSJ'!$L59+'Sentencias TSJ'!$M59))</f>
        <v>0.8847736625514403</v>
      </c>
      <c r="L58" s="23">
        <f>IF(('Sentencias TSJ'!$K59+'Sentencias TSJ'!$L59+'Sentencias TSJ'!$M59)=0,"-",'Sentencias TSJ'!L59/('Sentencias TSJ'!$K59+'Sentencias TSJ'!$L59+'Sentencias TSJ'!$M59))</f>
        <v>3.292181069958848E-2</v>
      </c>
      <c r="M58" s="23">
        <f>IF(('Sentencias TSJ'!$K59+'Sentencias TSJ'!$L59+'Sentencias TSJ'!$M59)=0,"-",'Sentencias TSJ'!M59/('Sentencias TSJ'!$K59+'Sentencias TSJ'!$L59+'Sentencias TSJ'!$M59))</f>
        <v>8.2304526748971193E-2</v>
      </c>
    </row>
    <row r="59" spans="1:13" ht="15.75" thickBot="1" x14ac:dyDescent="0.3">
      <c r="A59" s="2" t="s">
        <v>8</v>
      </c>
      <c r="B59" s="23">
        <f>IF(('Sentencias TSJ'!$B60+'Sentencias TSJ'!$C60+'Sentencias TSJ'!$D60)=0,"-",'Sentencias TSJ'!B60/('Sentencias TSJ'!$B60+'Sentencias TSJ'!$C60+'Sentencias TSJ'!$D60))</f>
        <v>0.83333333333333337</v>
      </c>
      <c r="C59" s="23">
        <f>IF(('Sentencias TSJ'!$B60+'Sentencias TSJ'!$C60+'Sentencias TSJ'!$D60)=0,"-",'Sentencias TSJ'!C60/('Sentencias TSJ'!$B60+'Sentencias TSJ'!$C60+'Sentencias TSJ'!$D60))</f>
        <v>8.3333333333333329E-2</v>
      </c>
      <c r="D59" s="23">
        <f>IF(('Sentencias TSJ'!$B60+'Sentencias TSJ'!$C60+'Sentencias TSJ'!$D60)=0,"-",'Sentencias TSJ'!D60/('Sentencias TSJ'!$B60+'Sentencias TSJ'!$C60+'Sentencias TSJ'!$D60))</f>
        <v>8.3333333333333329E-2</v>
      </c>
      <c r="E59" s="23">
        <f>+'Sentencias TSJ'!E60/('Sentencias TSJ'!E60+'Sentencias TSJ'!F60+'Sentencias TSJ'!G60)</f>
        <v>1</v>
      </c>
      <c r="F59" s="23">
        <f>+'Sentencias TSJ'!F60/('Sentencias TSJ'!E60+'Sentencias TSJ'!F60+'Sentencias TSJ'!G60)</f>
        <v>0</v>
      </c>
      <c r="G59" s="23">
        <f>+'Sentencias TSJ'!G60/('Sentencias TSJ'!E60+'Sentencias TSJ'!F60+'Sentencias TSJ'!G60)</f>
        <v>0</v>
      </c>
      <c r="H59" s="23">
        <f>IF(('Sentencias TSJ'!$H60+'Sentencias TSJ'!$I60+'Sentencias TSJ'!$J60)=0,"-",'Sentencias TSJ'!H60/('Sentencias TSJ'!$H60+'Sentencias TSJ'!$I60+'Sentencias TSJ'!$J60))</f>
        <v>0.7142857142857143</v>
      </c>
      <c r="I59" s="23">
        <f>IF(('Sentencias TSJ'!$H60+'Sentencias TSJ'!$I60+'Sentencias TSJ'!$J60)=0,"-",'Sentencias TSJ'!I60/('Sentencias TSJ'!$H60+'Sentencias TSJ'!$I60+'Sentencias TSJ'!$J60))</f>
        <v>0</v>
      </c>
      <c r="J59" s="23">
        <f>IF(('Sentencias TSJ'!$H60+'Sentencias TSJ'!$I60+'Sentencias TSJ'!$J60)=0,"-",'Sentencias TSJ'!J60/('Sentencias TSJ'!$H60+'Sentencias TSJ'!$I60+'Sentencias TSJ'!$J60))</f>
        <v>0.2857142857142857</v>
      </c>
      <c r="K59" s="23">
        <f>IF(('Sentencias TSJ'!$K60+'Sentencias TSJ'!$L60+'Sentencias TSJ'!$M60)=0,"-",'Sentencias TSJ'!K60/('Sentencias TSJ'!$K60+'Sentencias TSJ'!$L60+'Sentencias TSJ'!$M60))</f>
        <v>0.84615384615384615</v>
      </c>
      <c r="L59" s="23">
        <f>IF(('Sentencias TSJ'!$K60+'Sentencias TSJ'!$L60+'Sentencias TSJ'!$M60)=0,"-",'Sentencias TSJ'!L60/('Sentencias TSJ'!$K60+'Sentencias TSJ'!$L60+'Sentencias TSJ'!$M60))</f>
        <v>5.7692307692307696E-2</v>
      </c>
      <c r="M59" s="23">
        <f>IF(('Sentencias TSJ'!$K60+'Sentencias TSJ'!$L60+'Sentencias TSJ'!$M60)=0,"-",'Sentencias TSJ'!M60/('Sentencias TSJ'!$K60+'Sentencias TSJ'!$L60+'Sentencias TSJ'!$M60))</f>
        <v>9.6153846153846159E-2</v>
      </c>
    </row>
    <row r="60" spans="1:13" ht="15.75" thickBot="1" x14ac:dyDescent="0.3">
      <c r="A60" s="2" t="s">
        <v>9</v>
      </c>
      <c r="B60" s="23">
        <f>IF(('Sentencias TSJ'!$B61+'Sentencias TSJ'!$C61+'Sentencias TSJ'!$D61)=0,"-",'Sentencias TSJ'!B61/('Sentencias TSJ'!$B61+'Sentencias TSJ'!$C61+'Sentencias TSJ'!$D61))</f>
        <v>0.86725663716814161</v>
      </c>
      <c r="C60" s="23">
        <f>IF(('Sentencias TSJ'!$B61+'Sentencias TSJ'!$C61+'Sentencias TSJ'!$D61)=0,"-",'Sentencias TSJ'!C61/('Sentencias TSJ'!$B61+'Sentencias TSJ'!$C61+'Sentencias TSJ'!$D61))</f>
        <v>6.1946902654867256E-2</v>
      </c>
      <c r="D60" s="23">
        <f>IF(('Sentencias TSJ'!$B61+'Sentencias TSJ'!$C61+'Sentencias TSJ'!$D61)=0,"-",'Sentencias TSJ'!D61/('Sentencias TSJ'!$B61+'Sentencias TSJ'!$C61+'Sentencias TSJ'!$D61))</f>
        <v>7.0796460176991149E-2</v>
      </c>
      <c r="E60" s="23"/>
      <c r="F60" s="23"/>
      <c r="G60" s="23"/>
      <c r="H60" s="23">
        <f>IF(('Sentencias TSJ'!$H61+'Sentencias TSJ'!$I61+'Sentencias TSJ'!$J61)=0,"-",'Sentencias TSJ'!H61/('Sentencias TSJ'!$H61+'Sentencias TSJ'!$I61+'Sentencias TSJ'!$J61))</f>
        <v>0.8125</v>
      </c>
      <c r="I60" s="23">
        <f>IF(('Sentencias TSJ'!$H61+'Sentencias TSJ'!$I61+'Sentencias TSJ'!$J61)=0,"-",'Sentencias TSJ'!I61/('Sentencias TSJ'!$H61+'Sentencias TSJ'!$I61+'Sentencias TSJ'!$J61))</f>
        <v>0.125</v>
      </c>
      <c r="J60" s="23">
        <f>IF(('Sentencias TSJ'!$H61+'Sentencias TSJ'!$I61+'Sentencias TSJ'!$J61)=0,"-",'Sentencias TSJ'!J61/('Sentencias TSJ'!$H61+'Sentencias TSJ'!$I61+'Sentencias TSJ'!$J61))</f>
        <v>6.25E-2</v>
      </c>
      <c r="K60" s="23">
        <f>IF(('Sentencias TSJ'!$K61+'Sentencias TSJ'!$L61+'Sentencias TSJ'!$M61)=0,"-",'Sentencias TSJ'!K61/('Sentencias TSJ'!$K61+'Sentencias TSJ'!$L61+'Sentencias TSJ'!$M61))</f>
        <v>0.86363636363636365</v>
      </c>
      <c r="L60" s="23">
        <f>IF(('Sentencias TSJ'!$K61+'Sentencias TSJ'!$L61+'Sentencias TSJ'!$M61)=0,"-",'Sentencias TSJ'!L61/('Sentencias TSJ'!$K61+'Sentencias TSJ'!$L61+'Sentencias TSJ'!$M61))</f>
        <v>6.8181818181818177E-2</v>
      </c>
      <c r="M60" s="23">
        <f>IF(('Sentencias TSJ'!$K61+'Sentencias TSJ'!$L61+'Sentencias TSJ'!$M61)=0,"-",'Sentencias TSJ'!M61/('Sentencias TSJ'!$K61+'Sentencias TSJ'!$L61+'Sentencias TSJ'!$M61))</f>
        <v>6.8181818181818177E-2</v>
      </c>
    </row>
    <row r="61" spans="1:13" ht="15.75" thickBot="1" x14ac:dyDescent="0.3">
      <c r="A61" s="2" t="s">
        <v>10</v>
      </c>
      <c r="B61" s="23">
        <f>IF(('Sentencias TSJ'!$B62+'Sentencias TSJ'!$C62+'Sentencias TSJ'!$D62)=0,"-",'Sentencias TSJ'!B62/('Sentencias TSJ'!$B62+'Sentencias TSJ'!$C62+'Sentencias TSJ'!$D62))</f>
        <v>0.89344262295081966</v>
      </c>
      <c r="C61" s="23">
        <f>IF(('Sentencias TSJ'!$B62+'Sentencias TSJ'!$C62+'Sentencias TSJ'!$D62)=0,"-",'Sentencias TSJ'!C62/('Sentencias TSJ'!$B62+'Sentencias TSJ'!$C62+'Sentencias TSJ'!$D62))</f>
        <v>7.3770491803278687E-2</v>
      </c>
      <c r="D61" s="23">
        <f>IF(('Sentencias TSJ'!$B62+'Sentencias TSJ'!$C62+'Sentencias TSJ'!$D62)=0,"-",'Sentencias TSJ'!D62/('Sentencias TSJ'!$B62+'Sentencias TSJ'!$C62+'Sentencias TSJ'!$D62))</f>
        <v>3.2786885245901641E-2</v>
      </c>
      <c r="E61" s="23">
        <f>+'Sentencias TSJ'!E62/('Sentencias TSJ'!E62+'Sentencias TSJ'!F62+'Sentencias TSJ'!G62)</f>
        <v>1</v>
      </c>
      <c r="F61" s="23">
        <f>+'Sentencias TSJ'!F62/('Sentencias TSJ'!E62+'Sentencias TSJ'!F62+'Sentencias TSJ'!G62)</f>
        <v>0</v>
      </c>
      <c r="G61" s="23">
        <f>+'Sentencias TSJ'!G62/('Sentencias TSJ'!E62+'Sentencias TSJ'!F62+'Sentencias TSJ'!G62)</f>
        <v>0</v>
      </c>
      <c r="H61" s="23">
        <f>IF(('Sentencias TSJ'!$H62+'Sentencias TSJ'!$I62+'Sentencias TSJ'!$J62)=0,"-",'Sentencias TSJ'!H62/('Sentencias TSJ'!$H62+'Sentencias TSJ'!$I62+'Sentencias TSJ'!$J62))</f>
        <v>0.9</v>
      </c>
      <c r="I61" s="23">
        <f>IF(('Sentencias TSJ'!$H62+'Sentencias TSJ'!$I62+'Sentencias TSJ'!$J62)=0,"-",'Sentencias TSJ'!I62/('Sentencias TSJ'!$H62+'Sentencias TSJ'!$I62+'Sentencias TSJ'!$J62))</f>
        <v>0</v>
      </c>
      <c r="J61" s="23">
        <f>IF(('Sentencias TSJ'!$H62+'Sentencias TSJ'!$I62+'Sentencias TSJ'!$J62)=0,"-",'Sentencias TSJ'!J62/('Sentencias TSJ'!$H62+'Sentencias TSJ'!$I62+'Sentencias TSJ'!$J62))</f>
        <v>0.1</v>
      </c>
      <c r="K61" s="23">
        <f>IF(('Sentencias TSJ'!$K62+'Sentencias TSJ'!$L62+'Sentencias TSJ'!$M62)=0,"-",'Sentencias TSJ'!K62/('Sentencias TSJ'!$K62+'Sentencias TSJ'!$L62+'Sentencias TSJ'!$M62))</f>
        <v>0.89629629629629626</v>
      </c>
      <c r="L61" s="23">
        <f>IF(('Sentencias TSJ'!$K62+'Sentencias TSJ'!$L62+'Sentencias TSJ'!$M62)=0,"-",'Sentencias TSJ'!L62/('Sentencias TSJ'!$K62+'Sentencias TSJ'!$L62+'Sentencias TSJ'!$M62))</f>
        <v>6.6666666666666666E-2</v>
      </c>
      <c r="M61" s="23">
        <f>IF(('Sentencias TSJ'!$K62+'Sentencias TSJ'!$L62+'Sentencias TSJ'!$M62)=0,"-",'Sentencias TSJ'!M62/('Sentencias TSJ'!$K62+'Sentencias TSJ'!$L62+'Sentencias TSJ'!$M62))</f>
        <v>3.7037037037037035E-2</v>
      </c>
    </row>
    <row r="62" spans="1:13" ht="15.75" thickBot="1" x14ac:dyDescent="0.3">
      <c r="A62" s="2" t="s">
        <v>11</v>
      </c>
      <c r="B62" s="23">
        <f>IF(('Sentencias TSJ'!$B63+'Sentencias TSJ'!$C63+'Sentencias TSJ'!$D63)=0,"-",'Sentencias TSJ'!B63/('Sentencias TSJ'!$B63+'Sentencias TSJ'!$C63+'Sentencias TSJ'!$D63))</f>
        <v>0.87829360100376408</v>
      </c>
      <c r="C62" s="23">
        <f>IF(('Sentencias TSJ'!$B63+'Sentencias TSJ'!$C63+'Sentencias TSJ'!$D63)=0,"-",'Sentencias TSJ'!C63/('Sentencias TSJ'!$B63+'Sentencias TSJ'!$C63+'Sentencias TSJ'!$D63))</f>
        <v>6.0225846925972396E-2</v>
      </c>
      <c r="D62" s="23">
        <f>IF(('Sentencias TSJ'!$B63+'Sentencias TSJ'!$C63+'Sentencias TSJ'!$D63)=0,"-",'Sentencias TSJ'!D63/('Sentencias TSJ'!$B63+'Sentencias TSJ'!$C63+'Sentencias TSJ'!$D63))</f>
        <v>6.148055207026349E-2</v>
      </c>
      <c r="E62" s="23">
        <f>+'Sentencias TSJ'!E63/('Sentencias TSJ'!E63+'Sentencias TSJ'!F63+'Sentencias TSJ'!G63)</f>
        <v>0.83720930232558144</v>
      </c>
      <c r="F62" s="23">
        <f>+'Sentencias TSJ'!F63/('Sentencias TSJ'!E63+'Sentencias TSJ'!F63+'Sentencias TSJ'!G63)</f>
        <v>8.1395348837209308E-2</v>
      </c>
      <c r="G62" s="23">
        <f>+'Sentencias TSJ'!G63/('Sentencias TSJ'!E63+'Sentencias TSJ'!F63+'Sentencias TSJ'!G63)</f>
        <v>8.1395348837209308E-2</v>
      </c>
      <c r="H62" s="23">
        <f>IF(('Sentencias TSJ'!$H63+'Sentencias TSJ'!$I63+'Sentencias TSJ'!$J63)=0,"-",'Sentencias TSJ'!H63/('Sentencias TSJ'!$H63+'Sentencias TSJ'!$I63+'Sentencias TSJ'!$J63))</f>
        <v>0.83277591973244147</v>
      </c>
      <c r="I62" s="23">
        <f>IF(('Sentencias TSJ'!$H63+'Sentencias TSJ'!$I63+'Sentencias TSJ'!$J63)=0,"-",'Sentencias TSJ'!I63/('Sentencias TSJ'!$H63+'Sentencias TSJ'!$I63+'Sentencias TSJ'!$J63))</f>
        <v>6.6889632107023408E-2</v>
      </c>
      <c r="J62" s="23">
        <f>IF(('Sentencias TSJ'!$H63+'Sentencias TSJ'!$I63+'Sentencias TSJ'!$J63)=0,"-",'Sentencias TSJ'!J63/('Sentencias TSJ'!$H63+'Sentencias TSJ'!$I63+'Sentencias TSJ'!$J63))</f>
        <v>0.10033444816053512</v>
      </c>
      <c r="K62" s="23">
        <f>IF(('Sentencias TSJ'!$K63+'Sentencias TSJ'!$L63+'Sentencias TSJ'!$M63)=0,"-",'Sentencias TSJ'!K63/('Sentencias TSJ'!$K63+'Sentencias TSJ'!$L63+'Sentencias TSJ'!$M63))</f>
        <v>0.86379018612521152</v>
      </c>
      <c r="L62" s="23">
        <f>IF(('Sentencias TSJ'!$K63+'Sentencias TSJ'!$L63+'Sentencias TSJ'!$M63)=0,"-",'Sentencias TSJ'!L63/('Sentencias TSJ'!$K63+'Sentencias TSJ'!$L63+'Sentencias TSJ'!$M63))</f>
        <v>6.3451776649746189E-2</v>
      </c>
      <c r="M62" s="23">
        <f>IF(('Sentencias TSJ'!$K63+'Sentencias TSJ'!$L63+'Sentencias TSJ'!$M63)=0,"-",'Sentencias TSJ'!M63/('Sentencias TSJ'!$K63+'Sentencias TSJ'!$L63+'Sentencias TSJ'!$M63))</f>
        <v>7.2758037225042302E-2</v>
      </c>
    </row>
    <row r="63" spans="1:13" ht="15.75" thickBot="1" x14ac:dyDescent="0.3">
      <c r="A63" s="2" t="s">
        <v>24</v>
      </c>
      <c r="B63" s="23">
        <f>IF(('Sentencias TSJ'!$B64+'Sentencias TSJ'!$C64+'Sentencias TSJ'!$D64)=0,"-",'Sentencias TSJ'!B64/('Sentencias TSJ'!$B64+'Sentencias TSJ'!$C64+'Sentencias TSJ'!$D64))</f>
        <v>0.86987951807228914</v>
      </c>
      <c r="C63" s="23">
        <f>IF(('Sentencias TSJ'!$B64+'Sentencias TSJ'!$C64+'Sentencias TSJ'!$D64)=0,"-",'Sentencias TSJ'!C64/('Sentencias TSJ'!$B64+'Sentencias TSJ'!$C64+'Sentencias TSJ'!$D64))</f>
        <v>6.746987951807229E-2</v>
      </c>
      <c r="D63" s="23">
        <f>IF(('Sentencias TSJ'!$B64+'Sentencias TSJ'!$C64+'Sentencias TSJ'!$D64)=0,"-",'Sentencias TSJ'!D64/('Sentencias TSJ'!$B64+'Sentencias TSJ'!$C64+'Sentencias TSJ'!$D64))</f>
        <v>6.2650602409638559E-2</v>
      </c>
      <c r="E63" s="23">
        <f>+'Sentencias TSJ'!E64/('Sentencias TSJ'!E64+'Sentencias TSJ'!F64+'Sentencias TSJ'!G64)</f>
        <v>0.92307692307692313</v>
      </c>
      <c r="F63" s="23">
        <f>+'Sentencias TSJ'!F64/('Sentencias TSJ'!E64+'Sentencias TSJ'!F64+'Sentencias TSJ'!G64)</f>
        <v>0</v>
      </c>
      <c r="G63" s="23">
        <f>+'Sentencias TSJ'!G64/('Sentencias TSJ'!E64+'Sentencias TSJ'!F64+'Sentencias TSJ'!G64)</f>
        <v>7.6923076923076927E-2</v>
      </c>
      <c r="H63" s="23">
        <f>IF(('Sentencias TSJ'!$H64+'Sentencias TSJ'!$I64+'Sentencias TSJ'!$J64)=0,"-",'Sentencias TSJ'!H64/('Sentencias TSJ'!$H64+'Sentencias TSJ'!$I64+'Sentencias TSJ'!$J64))</f>
        <v>0.87931034482758619</v>
      </c>
      <c r="I63" s="23">
        <f>IF(('Sentencias TSJ'!$H64+'Sentencias TSJ'!$I64+'Sentencias TSJ'!$J64)=0,"-",'Sentencias TSJ'!I64/('Sentencias TSJ'!$H64+'Sentencias TSJ'!$I64+'Sentencias TSJ'!$J64))</f>
        <v>1.7241379310344827E-2</v>
      </c>
      <c r="J63" s="23">
        <f>IF(('Sentencias TSJ'!$H64+'Sentencias TSJ'!$I64+'Sentencias TSJ'!$J64)=0,"-",'Sentencias TSJ'!J64/('Sentencias TSJ'!$H64+'Sentencias TSJ'!$I64+'Sentencias TSJ'!$J64))</f>
        <v>0.10344827586206896</v>
      </c>
      <c r="K63" s="23">
        <f>IF(('Sentencias TSJ'!$K64+'Sentencias TSJ'!$L64+'Sentencias TSJ'!$M64)=0,"-",'Sentencias TSJ'!K64/('Sentencias TSJ'!$K64+'Sentencias TSJ'!$L64+'Sentencias TSJ'!$M64))</f>
        <v>0.87374749498997994</v>
      </c>
      <c r="L63" s="23">
        <f>IF(('Sentencias TSJ'!$K64+'Sentencias TSJ'!$L64+'Sentencias TSJ'!$M64)=0,"-",'Sentencias TSJ'!L64/('Sentencias TSJ'!$K64+'Sentencias TSJ'!$L64+'Sentencias TSJ'!$M64))</f>
        <v>5.8116232464929862E-2</v>
      </c>
      <c r="M63" s="23">
        <f>IF(('Sentencias TSJ'!$K64+'Sentencias TSJ'!$L64+'Sentencias TSJ'!$M64)=0,"-",'Sentencias TSJ'!M64/('Sentencias TSJ'!$K64+'Sentencias TSJ'!$L64+'Sentencias TSJ'!$M64))</f>
        <v>6.8136272545090179E-2</v>
      </c>
    </row>
    <row r="64" spans="1:13" ht="15.75" thickBot="1" x14ac:dyDescent="0.3">
      <c r="A64" s="2" t="s">
        <v>12</v>
      </c>
      <c r="B64" s="23">
        <f>IF(('Sentencias TSJ'!$B65+'Sentencias TSJ'!$C65+'Sentencias TSJ'!$D65)=0,"-",'Sentencias TSJ'!B65/('Sentencias TSJ'!$B65+'Sentencias TSJ'!$C65+'Sentencias TSJ'!$D65))</f>
        <v>0.8571428571428571</v>
      </c>
      <c r="C64" s="23">
        <f>IF(('Sentencias TSJ'!$B65+'Sentencias TSJ'!$C65+'Sentencias TSJ'!$D65)=0,"-",'Sentencias TSJ'!C65/('Sentencias TSJ'!$B65+'Sentencias TSJ'!$C65+'Sentencias TSJ'!$D65))</f>
        <v>0</v>
      </c>
      <c r="D64" s="23">
        <f>IF(('Sentencias TSJ'!$B65+'Sentencias TSJ'!$C65+'Sentencias TSJ'!$D65)=0,"-",'Sentencias TSJ'!D65/('Sentencias TSJ'!$B65+'Sentencias TSJ'!$C65+'Sentencias TSJ'!$D65))</f>
        <v>0.14285714285714285</v>
      </c>
      <c r="E64" s="23"/>
      <c r="F64" s="23"/>
      <c r="G64" s="23"/>
      <c r="H64" s="23">
        <f>IF(('Sentencias TSJ'!$H65+'Sentencias TSJ'!$I65+'Sentencias TSJ'!$J65)=0,"-",'Sentencias TSJ'!H65/('Sentencias TSJ'!$H65+'Sentencias TSJ'!$I65+'Sentencias TSJ'!$J65))</f>
        <v>0.83333333333333337</v>
      </c>
      <c r="I64" s="23">
        <f>IF(('Sentencias TSJ'!$H65+'Sentencias TSJ'!$I65+'Sentencias TSJ'!$J65)=0,"-",'Sentencias TSJ'!I65/('Sentencias TSJ'!$H65+'Sentencias TSJ'!$I65+'Sentencias TSJ'!$J65))</f>
        <v>0.16666666666666666</v>
      </c>
      <c r="J64" s="23">
        <f>IF(('Sentencias TSJ'!$H65+'Sentencias TSJ'!$I65+'Sentencias TSJ'!$J65)=0,"-",'Sentencias TSJ'!J65/('Sentencias TSJ'!$H65+'Sentencias TSJ'!$I65+'Sentencias TSJ'!$J65))</f>
        <v>0</v>
      </c>
      <c r="K64" s="23">
        <f>IF(('Sentencias TSJ'!$K65+'Sentencias TSJ'!$L65+'Sentencias TSJ'!$M65)=0,"-",'Sentencias TSJ'!K65/('Sentencias TSJ'!$K65+'Sentencias TSJ'!$L65+'Sentencias TSJ'!$M65))</f>
        <v>0.85185185185185186</v>
      </c>
      <c r="L64" s="23">
        <f>IF(('Sentencias TSJ'!$K65+'Sentencias TSJ'!$L65+'Sentencias TSJ'!$M65)=0,"-",'Sentencias TSJ'!L65/('Sentencias TSJ'!$K65+'Sentencias TSJ'!$L65+'Sentencias TSJ'!$M65))</f>
        <v>3.7037037037037035E-2</v>
      </c>
      <c r="M64" s="23">
        <f>IF(('Sentencias TSJ'!$K65+'Sentencias TSJ'!$L65+'Sentencias TSJ'!$M65)=0,"-",'Sentencias TSJ'!M65/('Sentencias TSJ'!$K65+'Sentencias TSJ'!$L65+'Sentencias TSJ'!$M65))</f>
        <v>0.1111111111111111</v>
      </c>
    </row>
    <row r="65" spans="1:13" ht="15.75" thickBot="1" x14ac:dyDescent="0.3">
      <c r="A65" s="2" t="s">
        <v>13</v>
      </c>
      <c r="B65" s="23">
        <f>IF(('Sentencias TSJ'!$B66+'Sentencias TSJ'!$C66+'Sentencias TSJ'!$D66)=0,"-",'Sentencias TSJ'!B66/('Sentencias TSJ'!$B66+'Sentencias TSJ'!$C66+'Sentencias TSJ'!$D66))</f>
        <v>0.8671875</v>
      </c>
      <c r="C65" s="23">
        <f>IF(('Sentencias TSJ'!$B66+'Sentencias TSJ'!$C66+'Sentencias TSJ'!$D66)=0,"-",'Sentencias TSJ'!C66/('Sentencias TSJ'!$B66+'Sentencias TSJ'!$C66+'Sentencias TSJ'!$D66))</f>
        <v>5.46875E-2</v>
      </c>
      <c r="D65" s="23">
        <f>IF(('Sentencias TSJ'!$B66+'Sentencias TSJ'!$C66+'Sentencias TSJ'!$D66)=0,"-",'Sentencias TSJ'!D66/('Sentencias TSJ'!$B66+'Sentencias TSJ'!$C66+'Sentencias TSJ'!$D66))</f>
        <v>7.8125E-2</v>
      </c>
      <c r="E65" s="23">
        <f>+'Sentencias TSJ'!E66/('Sentencias TSJ'!E66+'Sentencias TSJ'!F66+'Sentencias TSJ'!G66)</f>
        <v>1</v>
      </c>
      <c r="F65" s="23">
        <f>+'Sentencias TSJ'!F66/('Sentencias TSJ'!E66+'Sentencias TSJ'!F66+'Sentencias TSJ'!G66)</f>
        <v>0</v>
      </c>
      <c r="G65" s="23">
        <f>+'Sentencias TSJ'!G66/('Sentencias TSJ'!E66+'Sentencias TSJ'!F66+'Sentencias TSJ'!G66)</f>
        <v>0</v>
      </c>
      <c r="H65" s="23">
        <f>IF(('Sentencias TSJ'!$H66+'Sentencias TSJ'!$I66+'Sentencias TSJ'!$J66)=0,"-",'Sentencias TSJ'!H66/('Sentencias TSJ'!$H66+'Sentencias TSJ'!$I66+'Sentencias TSJ'!$J66))</f>
        <v>0.69230769230769229</v>
      </c>
      <c r="I65" s="23">
        <f>IF(('Sentencias TSJ'!$H66+'Sentencias TSJ'!$I66+'Sentencias TSJ'!$J66)=0,"-",'Sentencias TSJ'!I66/('Sentencias TSJ'!$H66+'Sentencias TSJ'!$I66+'Sentencias TSJ'!$J66))</f>
        <v>0.23076923076923078</v>
      </c>
      <c r="J65" s="23">
        <f>IF(('Sentencias TSJ'!$H66+'Sentencias TSJ'!$I66+'Sentencias TSJ'!$J66)=0,"-",'Sentencias TSJ'!J66/('Sentencias TSJ'!$H66+'Sentencias TSJ'!$I66+'Sentencias TSJ'!$J66))</f>
        <v>7.6923076923076927E-2</v>
      </c>
      <c r="K65" s="23">
        <f>IF(('Sentencias TSJ'!$K66+'Sentencias TSJ'!$L66+'Sentencias TSJ'!$M66)=0,"-",'Sentencias TSJ'!K66/('Sentencias TSJ'!$K66+'Sentencias TSJ'!$L66+'Sentencias TSJ'!$M66))</f>
        <v>0.85416666666666663</v>
      </c>
      <c r="L65" s="23">
        <f>IF(('Sentencias TSJ'!$K66+'Sentencias TSJ'!$L66+'Sentencias TSJ'!$M66)=0,"-",'Sentencias TSJ'!L66/('Sentencias TSJ'!$K66+'Sentencias TSJ'!$L66+'Sentencias TSJ'!$M66))</f>
        <v>6.9444444444444448E-2</v>
      </c>
      <c r="M65" s="23">
        <f>IF(('Sentencias TSJ'!$K66+'Sentencias TSJ'!$L66+'Sentencias TSJ'!$M66)=0,"-",'Sentencias TSJ'!M66/('Sentencias TSJ'!$K66+'Sentencias TSJ'!$L66+'Sentencias TSJ'!$M66))</f>
        <v>7.6388888888888895E-2</v>
      </c>
    </row>
    <row r="66" spans="1:13" ht="15.75" thickBot="1" x14ac:dyDescent="0.3">
      <c r="A66" s="2" t="s">
        <v>14</v>
      </c>
      <c r="B66" s="23">
        <f>IF(('Sentencias TSJ'!$B67+'Sentencias TSJ'!$C67+'Sentencias TSJ'!$D67)=0,"-",'Sentencias TSJ'!B67/('Sentencias TSJ'!$B67+'Sentencias TSJ'!$C67+'Sentencias TSJ'!$D67))</f>
        <v>0.89626556016597514</v>
      </c>
      <c r="C66" s="23">
        <f>IF(('Sentencias TSJ'!$B67+'Sentencias TSJ'!$C67+'Sentencias TSJ'!$D67)=0,"-",'Sentencias TSJ'!C67/('Sentencias TSJ'!$B67+'Sentencias TSJ'!$C67+'Sentencias TSJ'!$D67))</f>
        <v>4.7717842323651449E-2</v>
      </c>
      <c r="D66" s="23">
        <f>IF(('Sentencias TSJ'!$B67+'Sentencias TSJ'!$C67+'Sentencias TSJ'!$D67)=0,"-",'Sentencias TSJ'!D67/('Sentencias TSJ'!$B67+'Sentencias TSJ'!$C67+'Sentencias TSJ'!$D67))</f>
        <v>5.6016597510373446E-2</v>
      </c>
      <c r="E66" s="23">
        <f>+'Sentencias TSJ'!E67/('Sentencias TSJ'!E67+'Sentencias TSJ'!F67+'Sentencias TSJ'!G67)</f>
        <v>0.80555555555555558</v>
      </c>
      <c r="F66" s="23">
        <f>+'Sentencias TSJ'!F67/('Sentencias TSJ'!E67+'Sentencias TSJ'!F67+'Sentencias TSJ'!G67)</f>
        <v>0.1388888888888889</v>
      </c>
      <c r="G66" s="23">
        <f>+'Sentencias TSJ'!G67/('Sentencias TSJ'!E67+'Sentencias TSJ'!F67+'Sentencias TSJ'!G67)</f>
        <v>5.5555555555555552E-2</v>
      </c>
      <c r="H66" s="23">
        <f>IF(('Sentencias TSJ'!$H67+'Sentencias TSJ'!$I67+'Sentencias TSJ'!$J67)=0,"-",'Sentencias TSJ'!H67/('Sentencias TSJ'!$H67+'Sentencias TSJ'!$I67+'Sentencias TSJ'!$J67))</f>
        <v>0.82222222222222219</v>
      </c>
      <c r="I66" s="23">
        <f>IF(('Sentencias TSJ'!$H67+'Sentencias TSJ'!$I67+'Sentencias TSJ'!$J67)=0,"-",'Sentencias TSJ'!I67/('Sentencias TSJ'!$H67+'Sentencias TSJ'!$I67+'Sentencias TSJ'!$J67))</f>
        <v>2.2222222222222223E-2</v>
      </c>
      <c r="J66" s="23">
        <f>IF(('Sentencias TSJ'!$H67+'Sentencias TSJ'!$I67+'Sentencias TSJ'!$J67)=0,"-",'Sentencias TSJ'!J67/('Sentencias TSJ'!$H67+'Sentencias TSJ'!$I67+'Sentencias TSJ'!$J67))</f>
        <v>0.15555555555555556</v>
      </c>
      <c r="K66" s="23">
        <f>IF(('Sentencias TSJ'!$K67+'Sentencias TSJ'!$L67+'Sentencias TSJ'!$M67)=0,"-",'Sentencias TSJ'!K67/('Sentencias TSJ'!$K67+'Sentencias TSJ'!$L67+'Sentencias TSJ'!$M67))</f>
        <v>0.88454706927175841</v>
      </c>
      <c r="L66" s="23">
        <f>IF(('Sentencias TSJ'!$K67+'Sentencias TSJ'!$L67+'Sentencias TSJ'!$M67)=0,"-",'Sentencias TSJ'!L67/('Sentencias TSJ'!$K67+'Sentencias TSJ'!$L67+'Sentencias TSJ'!$M67))</f>
        <v>5.1509769094138541E-2</v>
      </c>
      <c r="M66" s="23">
        <f>IF(('Sentencias TSJ'!$K67+'Sentencias TSJ'!$L67+'Sentencias TSJ'!$M67)=0,"-",'Sentencias TSJ'!M67/('Sentencias TSJ'!$K67+'Sentencias TSJ'!$L67+'Sentencias TSJ'!$M67))</f>
        <v>6.3943161634103018E-2</v>
      </c>
    </row>
    <row r="67" spans="1:13" ht="15.75" thickBot="1" x14ac:dyDescent="0.3">
      <c r="A67" s="2" t="s">
        <v>15</v>
      </c>
      <c r="B67" s="23">
        <f>IF(('Sentencias TSJ'!$B68+'Sentencias TSJ'!$C68+'Sentencias TSJ'!$D68)=0,"-",'Sentencias TSJ'!B68/('Sentencias TSJ'!$B68+'Sentencias TSJ'!$C68+'Sentencias TSJ'!$D68))</f>
        <v>0.9438202247191011</v>
      </c>
      <c r="C67" s="23">
        <f>IF(('Sentencias TSJ'!$B68+'Sentencias TSJ'!$C68+'Sentencias TSJ'!$D68)=0,"-",'Sentencias TSJ'!C68/('Sentencias TSJ'!$B68+'Sentencias TSJ'!$C68+'Sentencias TSJ'!$D68))</f>
        <v>3.3707865168539325E-2</v>
      </c>
      <c r="D67" s="23">
        <f>IF(('Sentencias TSJ'!$B68+'Sentencias TSJ'!$C68+'Sentencias TSJ'!$D68)=0,"-",'Sentencias TSJ'!D68/('Sentencias TSJ'!$B68+'Sentencias TSJ'!$C68+'Sentencias TSJ'!$D68))</f>
        <v>2.247191011235955E-2</v>
      </c>
      <c r="E67" s="23">
        <f>+'Sentencias TSJ'!E68/('Sentencias TSJ'!E68+'Sentencias TSJ'!F68+'Sentencias TSJ'!G68)</f>
        <v>0.5</v>
      </c>
      <c r="F67" s="23">
        <f>+'Sentencias TSJ'!F68/('Sentencias TSJ'!E68+'Sentencias TSJ'!F68+'Sentencias TSJ'!G68)</f>
        <v>0</v>
      </c>
      <c r="G67" s="23">
        <f>+'Sentencias TSJ'!G68/('Sentencias TSJ'!E68+'Sentencias TSJ'!F68+'Sentencias TSJ'!G68)</f>
        <v>0.5</v>
      </c>
      <c r="H67" s="23">
        <f>IF(('Sentencias TSJ'!$H68+'Sentencias TSJ'!$I68+'Sentencias TSJ'!$J68)=0,"-",'Sentencias TSJ'!H68/('Sentencias TSJ'!$H68+'Sentencias TSJ'!$I68+'Sentencias TSJ'!$J68))</f>
        <v>1</v>
      </c>
      <c r="I67" s="23">
        <f>IF(('Sentencias TSJ'!$H68+'Sentencias TSJ'!$I68+'Sentencias TSJ'!$J68)=0,"-",'Sentencias TSJ'!I68/('Sentencias TSJ'!$H68+'Sentencias TSJ'!$I68+'Sentencias TSJ'!$J68))</f>
        <v>0</v>
      </c>
      <c r="J67" s="23">
        <f>IF(('Sentencias TSJ'!$H68+'Sentencias TSJ'!$I68+'Sentencias TSJ'!$J68)=0,"-",'Sentencias TSJ'!J68/('Sentencias TSJ'!$H68+'Sentencias TSJ'!$I68+'Sentencias TSJ'!$J68))</f>
        <v>0</v>
      </c>
      <c r="K67" s="23">
        <f>IF(('Sentencias TSJ'!$K68+'Sentencias TSJ'!$L68+'Sentencias TSJ'!$M68)=0,"-",'Sentencias TSJ'!K68/('Sentencias TSJ'!$K68+'Sentencias TSJ'!$L68+'Sentencias TSJ'!$M68))</f>
        <v>0.9375</v>
      </c>
      <c r="L67" s="23">
        <f>IF(('Sentencias TSJ'!$K68+'Sentencias TSJ'!$L68+'Sentencias TSJ'!$M68)=0,"-",'Sentencias TSJ'!L68/('Sentencias TSJ'!$K68+'Sentencias TSJ'!$L68+'Sentencias TSJ'!$M68))</f>
        <v>3.125E-2</v>
      </c>
      <c r="M67" s="23">
        <f>IF(('Sentencias TSJ'!$K68+'Sentencias TSJ'!$L68+'Sentencias TSJ'!$M68)=0,"-",'Sentencias TSJ'!M68/('Sentencias TSJ'!$K68+'Sentencias TSJ'!$L68+'Sentencias TSJ'!$M68))</f>
        <v>3.125E-2</v>
      </c>
    </row>
    <row r="68" spans="1:13" ht="15.75" thickBot="1" x14ac:dyDescent="0.3">
      <c r="A68" s="2" t="s">
        <v>16</v>
      </c>
      <c r="B68" s="23">
        <f>IF(('Sentencias TSJ'!$B69+'Sentencias TSJ'!$C69+'Sentencias TSJ'!$D69)=0,"-",'Sentencias TSJ'!B69/('Sentencias TSJ'!$B69+'Sentencias TSJ'!$C69+'Sentencias TSJ'!$D69))</f>
        <v>0.96610169491525422</v>
      </c>
      <c r="C68" s="23">
        <f>IF(('Sentencias TSJ'!$B69+'Sentencias TSJ'!$C69+'Sentencias TSJ'!$D69)=0,"-",'Sentencias TSJ'!C69/('Sentencias TSJ'!$B69+'Sentencias TSJ'!$C69+'Sentencias TSJ'!$D69))</f>
        <v>0</v>
      </c>
      <c r="D68" s="23">
        <f>IF(('Sentencias TSJ'!$B69+'Sentencias TSJ'!$C69+'Sentencias TSJ'!$D69)=0,"-",'Sentencias TSJ'!D69/('Sentencias TSJ'!$B69+'Sentencias TSJ'!$C69+'Sentencias TSJ'!$D69))</f>
        <v>3.3898305084745763E-2</v>
      </c>
      <c r="E68" s="23">
        <f>+'Sentencias TSJ'!E69/('Sentencias TSJ'!E69+'Sentencias TSJ'!F69+'Sentencias TSJ'!G69)</f>
        <v>0.5</v>
      </c>
      <c r="F68" s="23">
        <f>+'Sentencias TSJ'!F69/('Sentencias TSJ'!E69+'Sentencias TSJ'!F69+'Sentencias TSJ'!G69)</f>
        <v>0.5</v>
      </c>
      <c r="G68" s="23">
        <f>+'Sentencias TSJ'!G69/('Sentencias TSJ'!E69+'Sentencias TSJ'!F69+'Sentencias TSJ'!G69)</f>
        <v>0</v>
      </c>
      <c r="H68" s="23">
        <f>IF(('Sentencias TSJ'!$H69+'Sentencias TSJ'!$I69+'Sentencias TSJ'!$J69)=0,"-",'Sentencias TSJ'!H69/('Sentencias TSJ'!$H69+'Sentencias TSJ'!$I69+'Sentencias TSJ'!$J69))</f>
        <v>0.91666666666666663</v>
      </c>
      <c r="I68" s="23">
        <f>IF(('Sentencias TSJ'!$H69+'Sentencias TSJ'!$I69+'Sentencias TSJ'!$J69)=0,"-",'Sentencias TSJ'!I69/('Sentencias TSJ'!$H69+'Sentencias TSJ'!$I69+'Sentencias TSJ'!$J69))</f>
        <v>0</v>
      </c>
      <c r="J68" s="23">
        <f>IF(('Sentencias TSJ'!$H69+'Sentencias TSJ'!$I69+'Sentencias TSJ'!$J69)=0,"-",'Sentencias TSJ'!J69/('Sentencias TSJ'!$H69+'Sentencias TSJ'!$I69+'Sentencias TSJ'!$J69))</f>
        <v>8.3333333333333329E-2</v>
      </c>
      <c r="K68" s="23">
        <f>IF(('Sentencias TSJ'!$K69+'Sentencias TSJ'!$L69+'Sentencias TSJ'!$M69)=0,"-",'Sentencias TSJ'!K69/('Sentencias TSJ'!$K69+'Sentencias TSJ'!$L69+'Sentencias TSJ'!$M69))</f>
        <v>0.9452054794520548</v>
      </c>
      <c r="L68" s="23">
        <f>IF(('Sentencias TSJ'!$K69+'Sentencias TSJ'!$L69+'Sentencias TSJ'!$M69)=0,"-",'Sentencias TSJ'!L69/('Sentencias TSJ'!$K69+'Sentencias TSJ'!$L69+'Sentencias TSJ'!$M69))</f>
        <v>1.3698630136986301E-2</v>
      </c>
      <c r="M68" s="23">
        <f>IF(('Sentencias TSJ'!$K69+'Sentencias TSJ'!$L69+'Sentencias TSJ'!$M69)=0,"-",'Sentencias TSJ'!M69/('Sentencias TSJ'!$K69+'Sentencias TSJ'!$L69+'Sentencias TSJ'!$M69))</f>
        <v>4.1095890410958902E-2</v>
      </c>
    </row>
    <row r="69" spans="1:13" ht="15.75" thickBot="1" x14ac:dyDescent="0.3">
      <c r="A69" s="2" t="s">
        <v>17</v>
      </c>
      <c r="B69" s="23">
        <f>IF(('Sentencias TSJ'!$B70+'Sentencias TSJ'!$C70+'Sentencias TSJ'!$D70)=0,"-",'Sentencias TSJ'!B70/('Sentencias TSJ'!$B70+'Sentencias TSJ'!$C70+'Sentencias TSJ'!$D70))</f>
        <v>0.8839285714285714</v>
      </c>
      <c r="C69" s="23">
        <f>IF(('Sentencias TSJ'!$B70+'Sentencias TSJ'!$C70+'Sentencias TSJ'!$D70)=0,"-",'Sentencias TSJ'!C70/('Sentencias TSJ'!$B70+'Sentencias TSJ'!$C70+'Sentencias TSJ'!$D70))</f>
        <v>8.0357142857142863E-2</v>
      </c>
      <c r="D69" s="23">
        <f>IF(('Sentencias TSJ'!$B70+'Sentencias TSJ'!$C70+'Sentencias TSJ'!$D70)=0,"-",'Sentencias TSJ'!D70/('Sentencias TSJ'!$B70+'Sentencias TSJ'!$C70+'Sentencias TSJ'!$D70))</f>
        <v>3.5714285714285712E-2</v>
      </c>
      <c r="E69" s="23">
        <f>+'Sentencias TSJ'!E70/('Sentencias TSJ'!E70+'Sentencias TSJ'!F70+'Sentencias TSJ'!G70)</f>
        <v>0.8571428571428571</v>
      </c>
      <c r="F69" s="23">
        <f>+'Sentencias TSJ'!F70/('Sentencias TSJ'!E70+'Sentencias TSJ'!F70+'Sentencias TSJ'!G70)</f>
        <v>0.14285714285714285</v>
      </c>
      <c r="G69" s="23">
        <f>+'Sentencias TSJ'!G70/('Sentencias TSJ'!E70+'Sentencias TSJ'!F70+'Sentencias TSJ'!G70)</f>
        <v>0</v>
      </c>
      <c r="H69" s="23">
        <f>IF(('Sentencias TSJ'!$H70+'Sentencias TSJ'!$I70+'Sentencias TSJ'!$J70)=0,"-",'Sentencias TSJ'!H70/('Sentencias TSJ'!$H70+'Sentencias TSJ'!$I70+'Sentencias TSJ'!$J70))</f>
        <v>0.72222222222222221</v>
      </c>
      <c r="I69" s="23">
        <f>IF(('Sentencias TSJ'!$H70+'Sentencias TSJ'!$I70+'Sentencias TSJ'!$J70)=0,"-",'Sentencias TSJ'!I70/('Sentencias TSJ'!$H70+'Sentencias TSJ'!$I70+'Sentencias TSJ'!$J70))</f>
        <v>0</v>
      </c>
      <c r="J69" s="23">
        <f>IF(('Sentencias TSJ'!$H70+'Sentencias TSJ'!$I70+'Sentencias TSJ'!$J70)=0,"-",'Sentencias TSJ'!J70/('Sentencias TSJ'!$H70+'Sentencias TSJ'!$I70+'Sentencias TSJ'!$J70))</f>
        <v>0.27777777777777779</v>
      </c>
      <c r="K69" s="23">
        <f>IF(('Sentencias TSJ'!$K70+'Sentencias TSJ'!$L70+'Sentencias TSJ'!$M70)=0,"-",'Sentencias TSJ'!K70/('Sentencias TSJ'!$K70+'Sentencias TSJ'!$L70+'Sentencias TSJ'!$M70))</f>
        <v>0.86131386861313863</v>
      </c>
      <c r="L69" s="23">
        <f>IF(('Sentencias TSJ'!$K70+'Sentencias TSJ'!$L70+'Sentencias TSJ'!$M70)=0,"-",'Sentencias TSJ'!L70/('Sentencias TSJ'!$K70+'Sentencias TSJ'!$L70+'Sentencias TSJ'!$M70))</f>
        <v>7.2992700729927001E-2</v>
      </c>
      <c r="M69" s="23">
        <f>IF(('Sentencias TSJ'!$K70+'Sentencias TSJ'!$L70+'Sentencias TSJ'!$M70)=0,"-",'Sentencias TSJ'!M70/('Sentencias TSJ'!$K70+'Sentencias TSJ'!$L70+'Sentencias TSJ'!$M70))</f>
        <v>6.569343065693431E-2</v>
      </c>
    </row>
    <row r="70" spans="1:13" ht="15.75" thickBot="1" x14ac:dyDescent="0.3">
      <c r="A70" s="2" t="s">
        <v>18</v>
      </c>
      <c r="B70" s="23">
        <f>IF(('Sentencias TSJ'!$B71+'Sentencias TSJ'!$C71+'Sentencias TSJ'!$D71)=0,"-",'Sentencias TSJ'!B71/('Sentencias TSJ'!$B71+'Sentencias TSJ'!$C71+'Sentencias TSJ'!$D71))</f>
        <v>0.92307692307692313</v>
      </c>
      <c r="C70" s="23">
        <f>IF(('Sentencias TSJ'!$B71+'Sentencias TSJ'!$C71+'Sentencias TSJ'!$D71)=0,"-",'Sentencias TSJ'!C71/('Sentencias TSJ'!$B71+'Sentencias TSJ'!$C71+'Sentencias TSJ'!$D71))</f>
        <v>0</v>
      </c>
      <c r="D70" s="23">
        <f>IF(('Sentencias TSJ'!$B71+'Sentencias TSJ'!$C71+'Sentencias TSJ'!$D71)=0,"-",'Sentencias TSJ'!D71/('Sentencias TSJ'!$B71+'Sentencias TSJ'!$C71+'Sentencias TSJ'!$D71))</f>
        <v>7.6923076923076927E-2</v>
      </c>
      <c r="E70" s="23"/>
      <c r="F70" s="23"/>
      <c r="G70" s="23"/>
      <c r="H70" s="23" t="str">
        <f>IF(('Sentencias TSJ'!$H71+'Sentencias TSJ'!$I71+'Sentencias TSJ'!$J71)=0,"-",'Sentencias TSJ'!H71/('Sentencias TSJ'!$H71+'Sentencias TSJ'!$I71+'Sentencias TSJ'!$J71))</f>
        <v>-</v>
      </c>
      <c r="I70" s="23" t="str">
        <f>IF(('Sentencias TSJ'!$H71+'Sentencias TSJ'!$I71+'Sentencias TSJ'!$J71)=0,"-",'Sentencias TSJ'!I71/('Sentencias TSJ'!$H71+'Sentencias TSJ'!$I71+'Sentencias TSJ'!$J71))</f>
        <v>-</v>
      </c>
      <c r="J70" s="23" t="str">
        <f>IF(('Sentencias TSJ'!$H71+'Sentencias TSJ'!$I71+'Sentencias TSJ'!$J71)=0,"-",'Sentencias TSJ'!J71/('Sentencias TSJ'!$H71+'Sentencias TSJ'!$I71+'Sentencias TSJ'!$J71))</f>
        <v>-</v>
      </c>
      <c r="K70" s="23">
        <f>IF(('Sentencias TSJ'!$K71+'Sentencias TSJ'!$L71+'Sentencias TSJ'!$M71)=0,"-",'Sentencias TSJ'!K71/('Sentencias TSJ'!$K71+'Sentencias TSJ'!$L71+'Sentencias TSJ'!$M71))</f>
        <v>0.92307692307692313</v>
      </c>
      <c r="L70" s="23">
        <f>IF(('Sentencias TSJ'!$K71+'Sentencias TSJ'!$L71+'Sentencias TSJ'!$M71)=0,"-",'Sentencias TSJ'!L71/('Sentencias TSJ'!$K71+'Sentencias TSJ'!$L71+'Sentencias TSJ'!$M71))</f>
        <v>0</v>
      </c>
      <c r="M70" s="23">
        <f>IF(('Sentencias TSJ'!$K71+'Sentencias TSJ'!$L71+'Sentencias TSJ'!$M71)=0,"-",'Sentencias TSJ'!M71/('Sentencias TSJ'!$K71+'Sentencias TSJ'!$L71+'Sentencias TSJ'!$M71))</f>
        <v>7.6923076923076927E-2</v>
      </c>
    </row>
    <row r="71" spans="1:13" ht="15.75" thickBot="1" x14ac:dyDescent="0.3">
      <c r="A71" s="3" t="s">
        <v>23</v>
      </c>
      <c r="B71" s="7">
        <f>IF(('Sentencias TSJ'!$B72+'Sentencias TSJ'!$C72+'Sentencias TSJ'!$D72)=0,"-",'Sentencias TSJ'!B72/('Sentencias TSJ'!$B72+'Sentencias TSJ'!$C72+'Sentencias TSJ'!$D72))</f>
        <v>0.88214391471720466</v>
      </c>
      <c r="C71" s="7">
        <f>IF(('Sentencias TSJ'!$B72+'Sentencias TSJ'!$C72+'Sentencias TSJ'!$D72)=0,"-",'Sentencias TSJ'!C72/('Sentencias TSJ'!$B72+'Sentencias TSJ'!$C72+'Sentencias TSJ'!$D72))</f>
        <v>5.7447438554930411E-2</v>
      </c>
      <c r="D71" s="7">
        <f>IF(('Sentencias TSJ'!$B72+'Sentencias TSJ'!$C72+'Sentencias TSJ'!$D72)=0,"-",'Sentencias TSJ'!D72/('Sentencias TSJ'!$B72+'Sentencias TSJ'!$C72+'Sentencias TSJ'!$D72))</f>
        <v>6.0408646727864966E-2</v>
      </c>
      <c r="E71" s="7">
        <f>+'Sentencias TSJ'!E72/('Sentencias TSJ'!E72+'Sentencias TSJ'!F72+'Sentencias TSJ'!G72)</f>
        <v>0.82213438735177868</v>
      </c>
      <c r="F71" s="7">
        <f>+'Sentencias TSJ'!F72/('Sentencias TSJ'!E72+'Sentencias TSJ'!F72+'Sentencias TSJ'!G72)</f>
        <v>8.3003952569169967E-2</v>
      </c>
      <c r="G71" s="7">
        <f>+'Sentencias TSJ'!G72/('Sentencias TSJ'!E72+'Sentencias TSJ'!F72+'Sentencias TSJ'!G72)</f>
        <v>9.4861660079051377E-2</v>
      </c>
      <c r="H71" s="7">
        <f>IF(('Sentencias TSJ'!$H72+'Sentencias TSJ'!$I72+'Sentencias TSJ'!$J72)=0,"-",'Sentencias TSJ'!H72/('Sentencias TSJ'!$H72+'Sentencias TSJ'!$I72+'Sentencias TSJ'!$J72))</f>
        <v>0.83125000000000004</v>
      </c>
      <c r="I71" s="7">
        <f>IF(('Sentencias TSJ'!$H72+'Sentencias TSJ'!$I72+'Sentencias TSJ'!$J72)=0,"-",'Sentencias TSJ'!I72/('Sentencias TSJ'!$H72+'Sentencias TSJ'!$I72+'Sentencias TSJ'!$J72))</f>
        <v>5.9374999999999997E-2</v>
      </c>
      <c r="J71" s="7">
        <f>IF(('Sentencias TSJ'!$H72+'Sentencias TSJ'!$I72+'Sentencias TSJ'!$J72)=0,"-",'Sentencias TSJ'!J72/('Sentencias TSJ'!$H72+'Sentencias TSJ'!$I72+'Sentencias TSJ'!$J72))</f>
        <v>0.109375</v>
      </c>
      <c r="K71" s="7">
        <f>IF(('Sentencias TSJ'!$K72+'Sentencias TSJ'!$L72+'Sentencias TSJ'!$M72)=0,"-",'Sentencias TSJ'!K72/('Sentencias TSJ'!$K72+'Sentencias TSJ'!$L72+'Sentencias TSJ'!$M72))</f>
        <v>0.87096018735363001</v>
      </c>
      <c r="L71" s="7">
        <f>IF(('Sentencias TSJ'!$K72+'Sentencias TSJ'!$L72+'Sentencias TSJ'!$M72)=0,"-",'Sentencias TSJ'!L72/('Sentencias TSJ'!$K72+'Sentencias TSJ'!$L72+'Sentencias TSJ'!$M72))</f>
        <v>5.9250585480093675E-2</v>
      </c>
      <c r="M71" s="7">
        <f>IF(('Sentencias TSJ'!$K72+'Sentencias TSJ'!$L72+'Sentencias TSJ'!$M72)=0,"-",'Sentencias TSJ'!M72/('Sentencias TSJ'!$K72+'Sentencias TSJ'!$L72+'Sentencias TSJ'!$M72))</f>
        <v>6.9789227166276349E-2</v>
      </c>
    </row>
  </sheetData>
  <mergeCells count="18">
    <mergeCell ref="A51:A53"/>
    <mergeCell ref="B51:M51"/>
    <mergeCell ref="B52:D52"/>
    <mergeCell ref="E52:G52"/>
    <mergeCell ref="H52:J52"/>
    <mergeCell ref="K52:M52"/>
    <mergeCell ref="A28:A30"/>
    <mergeCell ref="B28:M28"/>
    <mergeCell ref="B29:D29"/>
    <mergeCell ref="E29:G29"/>
    <mergeCell ref="H29:J29"/>
    <mergeCell ref="K29:M29"/>
    <mergeCell ref="A5:A7"/>
    <mergeCell ref="B5:M5"/>
    <mergeCell ref="B6:D6"/>
    <mergeCell ref="E6:G6"/>
    <mergeCell ref="H6:J6"/>
    <mergeCell ref="K6:M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CF8A2-4BF6-4297-837B-37460EBFAD75}">
  <dimension ref="A4:T27"/>
  <sheetViews>
    <sheetView workbookViewId="0">
      <selection activeCell="A5" sqref="A5"/>
    </sheetView>
  </sheetViews>
  <sheetFormatPr baseColWidth="10" defaultColWidth="11.42578125" defaultRowHeight="12.75" x14ac:dyDescent="0.2"/>
  <cols>
    <col min="1" max="1" width="23.140625" style="1" customWidth="1"/>
    <col min="2" max="2" width="11.42578125" style="1"/>
    <col min="3" max="3" width="13.5703125" style="1" customWidth="1"/>
    <col min="4" max="7" width="11.42578125" style="1"/>
    <col min="8" max="8" width="13" style="1" customWidth="1"/>
    <col min="9" max="12" width="11.42578125" style="1"/>
    <col min="13" max="13" width="13.140625" style="1" customWidth="1"/>
    <col min="14" max="15" width="11.42578125" style="1"/>
    <col min="16" max="16" width="11.28515625" style="1" customWidth="1"/>
    <col min="17" max="17" width="6.42578125" style="1" hidden="1" customWidth="1"/>
    <col min="18" max="18" width="0.28515625" style="1" customWidth="1"/>
    <col min="19" max="16384" width="11.42578125" style="1"/>
  </cols>
  <sheetData>
    <row r="4" spans="1:20" ht="14.25" customHeight="1" x14ac:dyDescent="0.2"/>
    <row r="6" spans="1:20" ht="15" customHeight="1" x14ac:dyDescent="0.2">
      <c r="B6" s="44" t="s">
        <v>0</v>
      </c>
      <c r="C6" s="45"/>
      <c r="D6" s="45"/>
      <c r="E6" s="45"/>
      <c r="F6" s="45"/>
      <c r="G6" s="44" t="s">
        <v>1</v>
      </c>
      <c r="H6" s="45"/>
      <c r="I6" s="45"/>
      <c r="J6" s="45"/>
      <c r="K6" s="45"/>
      <c r="L6" s="44" t="s">
        <v>2</v>
      </c>
      <c r="M6" s="45"/>
      <c r="N6" s="45"/>
      <c r="O6" s="45"/>
      <c r="P6" s="45"/>
    </row>
    <row r="7" spans="1:20" ht="38.25" x14ac:dyDescent="0.2">
      <c r="B7" s="4" t="s">
        <v>19</v>
      </c>
      <c r="C7" s="4" t="s">
        <v>20</v>
      </c>
      <c r="D7" s="4" t="s">
        <v>21</v>
      </c>
      <c r="E7" s="4" t="s">
        <v>22</v>
      </c>
      <c r="F7" s="4" t="s">
        <v>2</v>
      </c>
      <c r="G7" s="4" t="s">
        <v>19</v>
      </c>
      <c r="H7" s="4" t="s">
        <v>20</v>
      </c>
      <c r="I7" s="4" t="s">
        <v>21</v>
      </c>
      <c r="J7" s="4" t="s">
        <v>22</v>
      </c>
      <c r="K7" s="4" t="s">
        <v>2</v>
      </c>
      <c r="L7" s="4" t="s">
        <v>19</v>
      </c>
      <c r="M7" s="4" t="s">
        <v>20</v>
      </c>
      <c r="N7" s="4" t="s">
        <v>21</v>
      </c>
      <c r="O7" s="4" t="s">
        <v>22</v>
      </c>
      <c r="P7" s="4" t="s">
        <v>2</v>
      </c>
      <c r="Q7" s="23"/>
      <c r="R7" s="23"/>
      <c r="S7" s="23"/>
      <c r="T7" s="23"/>
    </row>
    <row r="8" spans="1:20" ht="15" thickBot="1" x14ac:dyDescent="0.25">
      <c r="A8" s="2" t="s">
        <v>3</v>
      </c>
      <c r="B8" s="5">
        <v>109</v>
      </c>
      <c r="C8" s="5">
        <v>39</v>
      </c>
      <c r="D8" s="5">
        <v>583</v>
      </c>
      <c r="E8" s="5">
        <v>252</v>
      </c>
      <c r="F8" s="5">
        <v>983</v>
      </c>
      <c r="G8" s="5">
        <v>8</v>
      </c>
      <c r="H8" s="5">
        <v>12</v>
      </c>
      <c r="I8" s="5">
        <v>111</v>
      </c>
      <c r="J8" s="5">
        <v>43</v>
      </c>
      <c r="K8" s="5">
        <v>174</v>
      </c>
      <c r="L8" s="5">
        <v>117</v>
      </c>
      <c r="M8" s="5">
        <v>51</v>
      </c>
      <c r="N8" s="5">
        <v>694</v>
      </c>
      <c r="O8" s="5">
        <v>295</v>
      </c>
      <c r="P8" s="5">
        <v>1157</v>
      </c>
      <c r="Q8" s="5">
        <f>+B8+C8</f>
        <v>148</v>
      </c>
      <c r="R8" s="27">
        <f>+Q8/'Sentencias TSJ'!O8*100000</f>
        <v>1.6819190969639997</v>
      </c>
      <c r="S8" s="23"/>
      <c r="T8" s="23"/>
    </row>
    <row r="9" spans="1:20" ht="15" thickBot="1" x14ac:dyDescent="0.25">
      <c r="A9" s="2" t="s">
        <v>4</v>
      </c>
      <c r="B9" s="5">
        <v>23</v>
      </c>
      <c r="C9" s="5">
        <v>13</v>
      </c>
      <c r="D9" s="5">
        <v>91</v>
      </c>
      <c r="E9" s="5">
        <v>70</v>
      </c>
      <c r="F9" s="5">
        <v>197</v>
      </c>
      <c r="G9" s="5">
        <v>6</v>
      </c>
      <c r="H9" s="5">
        <v>1</v>
      </c>
      <c r="I9" s="5">
        <v>21</v>
      </c>
      <c r="J9" s="5">
        <v>23</v>
      </c>
      <c r="K9" s="5">
        <v>51</v>
      </c>
      <c r="L9" s="5">
        <v>29</v>
      </c>
      <c r="M9" s="5">
        <v>14</v>
      </c>
      <c r="N9" s="5">
        <v>112</v>
      </c>
      <c r="O9" s="5">
        <v>93</v>
      </c>
      <c r="P9" s="5">
        <v>248</v>
      </c>
      <c r="Q9" s="5">
        <f t="shared" ref="Q9:Q24" si="0">+B9+C9</f>
        <v>36</v>
      </c>
      <c r="R9" s="27">
        <f>+Q9/'Sentencias TSJ'!O9*100000</f>
        <v>2.6729907648169076</v>
      </c>
      <c r="S9" s="23"/>
      <c r="T9" s="23"/>
    </row>
    <row r="10" spans="1:20" ht="15" thickBot="1" x14ac:dyDescent="0.25">
      <c r="A10" s="2" t="s">
        <v>5</v>
      </c>
      <c r="B10" s="5">
        <v>28</v>
      </c>
      <c r="C10" s="5">
        <v>10</v>
      </c>
      <c r="D10" s="5">
        <v>80</v>
      </c>
      <c r="E10" s="5">
        <v>37</v>
      </c>
      <c r="F10" s="5">
        <v>155</v>
      </c>
      <c r="G10" s="5">
        <v>0</v>
      </c>
      <c r="H10" s="5">
        <v>2</v>
      </c>
      <c r="I10" s="5">
        <v>7</v>
      </c>
      <c r="J10" s="5">
        <v>4</v>
      </c>
      <c r="K10" s="5">
        <v>13</v>
      </c>
      <c r="L10" s="5">
        <v>28</v>
      </c>
      <c r="M10" s="5">
        <v>12</v>
      </c>
      <c r="N10" s="5">
        <v>87</v>
      </c>
      <c r="O10" s="5">
        <v>41</v>
      </c>
      <c r="P10" s="5">
        <v>168</v>
      </c>
      <c r="Q10" s="5">
        <f t="shared" si="0"/>
        <v>38</v>
      </c>
      <c r="R10" s="27">
        <f>+Q10/'Sentencias TSJ'!O10*100000</f>
        <v>3.7686149744924271</v>
      </c>
      <c r="S10" s="23"/>
      <c r="T10" s="23"/>
    </row>
    <row r="11" spans="1:20" ht="15" thickBot="1" x14ac:dyDescent="0.25">
      <c r="A11" s="2" t="s">
        <v>6</v>
      </c>
      <c r="B11" s="5">
        <v>28</v>
      </c>
      <c r="C11" s="5">
        <v>37</v>
      </c>
      <c r="D11" s="5">
        <v>128</v>
      </c>
      <c r="E11" s="5">
        <v>78</v>
      </c>
      <c r="F11" s="5">
        <v>271</v>
      </c>
      <c r="G11" s="5">
        <v>9</v>
      </c>
      <c r="H11" s="5">
        <v>6</v>
      </c>
      <c r="I11" s="5">
        <v>39</v>
      </c>
      <c r="J11" s="5">
        <v>20</v>
      </c>
      <c r="K11" s="5">
        <v>74</v>
      </c>
      <c r="L11" s="5">
        <v>37</v>
      </c>
      <c r="M11" s="5">
        <v>43</v>
      </c>
      <c r="N11" s="5">
        <v>167</v>
      </c>
      <c r="O11" s="5">
        <v>98</v>
      </c>
      <c r="P11" s="5">
        <v>345</v>
      </c>
      <c r="Q11" s="5">
        <f t="shared" si="0"/>
        <v>65</v>
      </c>
      <c r="R11" s="27">
        <f>+Q11/'Sentencias TSJ'!O11*100000</f>
        <v>5.2669705843744383</v>
      </c>
      <c r="S11" s="23"/>
      <c r="T11" s="23"/>
    </row>
    <row r="12" spans="1:20" ht="15" thickBot="1" x14ac:dyDescent="0.25">
      <c r="A12" s="2" t="s">
        <v>7</v>
      </c>
      <c r="B12" s="5">
        <v>65</v>
      </c>
      <c r="C12" s="5">
        <v>6</v>
      </c>
      <c r="D12" s="5">
        <v>170</v>
      </c>
      <c r="E12" s="5">
        <v>110</v>
      </c>
      <c r="F12" s="5">
        <v>351</v>
      </c>
      <c r="G12" s="5">
        <v>3</v>
      </c>
      <c r="H12" s="5">
        <v>1</v>
      </c>
      <c r="I12" s="5">
        <v>24</v>
      </c>
      <c r="J12" s="5">
        <v>11</v>
      </c>
      <c r="K12" s="5">
        <v>39</v>
      </c>
      <c r="L12" s="5">
        <v>68</v>
      </c>
      <c r="M12" s="5">
        <v>7</v>
      </c>
      <c r="N12" s="5">
        <v>189</v>
      </c>
      <c r="O12" s="5">
        <v>121</v>
      </c>
      <c r="P12" s="5">
        <v>385</v>
      </c>
      <c r="Q12" s="5">
        <f t="shared" si="0"/>
        <v>71</v>
      </c>
      <c r="R12" s="27">
        <f>+Q12/'Sentencias TSJ'!O12*100000</f>
        <v>3.1687573026466707</v>
      </c>
      <c r="S12" s="23"/>
      <c r="T12" s="23"/>
    </row>
    <row r="13" spans="1:20" ht="15" thickBot="1" x14ac:dyDescent="0.25">
      <c r="A13" s="2" t="s">
        <v>8</v>
      </c>
      <c r="B13" s="5">
        <v>2</v>
      </c>
      <c r="C13" s="5">
        <v>2</v>
      </c>
      <c r="D13" s="5">
        <v>52</v>
      </c>
      <c r="E13" s="5">
        <v>15</v>
      </c>
      <c r="F13" s="5">
        <v>71</v>
      </c>
      <c r="G13" s="5">
        <v>3</v>
      </c>
      <c r="H13" s="5">
        <v>0</v>
      </c>
      <c r="I13" s="5">
        <v>10</v>
      </c>
      <c r="J13" s="5">
        <v>6</v>
      </c>
      <c r="K13" s="5">
        <v>19</v>
      </c>
      <c r="L13" s="5">
        <v>5</v>
      </c>
      <c r="M13" s="5">
        <v>2</v>
      </c>
      <c r="N13" s="5">
        <v>62</v>
      </c>
      <c r="O13" s="5">
        <v>21</v>
      </c>
      <c r="P13" s="5">
        <v>90</v>
      </c>
      <c r="Q13" s="5">
        <f t="shared" si="0"/>
        <v>4</v>
      </c>
      <c r="R13" s="27">
        <f>+Q13/'Sentencias TSJ'!O13*100000</f>
        <v>0.67681437012270651</v>
      </c>
      <c r="S13" s="23"/>
      <c r="T13" s="23"/>
    </row>
    <row r="14" spans="1:20" ht="15" thickBot="1" x14ac:dyDescent="0.25">
      <c r="A14" s="2" t="s">
        <v>9</v>
      </c>
      <c r="B14" s="5">
        <v>16</v>
      </c>
      <c r="C14" s="5">
        <v>13</v>
      </c>
      <c r="D14" s="5">
        <v>172</v>
      </c>
      <c r="E14" s="5">
        <v>57</v>
      </c>
      <c r="F14" s="5">
        <v>258</v>
      </c>
      <c r="G14" s="5">
        <v>2</v>
      </c>
      <c r="H14" s="5">
        <v>4</v>
      </c>
      <c r="I14" s="5">
        <v>48</v>
      </c>
      <c r="J14" s="5">
        <v>5</v>
      </c>
      <c r="K14" s="5">
        <v>59</v>
      </c>
      <c r="L14" s="5">
        <v>18</v>
      </c>
      <c r="M14" s="5">
        <v>17</v>
      </c>
      <c r="N14" s="5">
        <v>220</v>
      </c>
      <c r="O14" s="5">
        <v>62</v>
      </c>
      <c r="P14" s="5">
        <v>317</v>
      </c>
      <c r="Q14" s="5">
        <f t="shared" si="0"/>
        <v>29</v>
      </c>
      <c r="R14" s="27">
        <f>+Q14/'Sentencias TSJ'!O14*100000</f>
        <v>1.2138416455674481</v>
      </c>
      <c r="S14" s="23"/>
      <c r="T14" s="23"/>
    </row>
    <row r="15" spans="1:20" ht="13.5" customHeight="1" thickBot="1" x14ac:dyDescent="0.25">
      <c r="A15" s="2" t="s">
        <v>10</v>
      </c>
      <c r="B15" s="5">
        <v>26</v>
      </c>
      <c r="C15" s="5">
        <v>13</v>
      </c>
      <c r="D15" s="5">
        <v>158</v>
      </c>
      <c r="E15" s="5">
        <v>66</v>
      </c>
      <c r="F15" s="5">
        <v>263</v>
      </c>
      <c r="G15" s="5">
        <v>2</v>
      </c>
      <c r="H15" s="5">
        <v>0</v>
      </c>
      <c r="I15" s="5">
        <v>15</v>
      </c>
      <c r="J15" s="5">
        <v>2</v>
      </c>
      <c r="K15" s="5">
        <v>19</v>
      </c>
      <c r="L15" s="5">
        <v>28</v>
      </c>
      <c r="M15" s="5">
        <v>13</v>
      </c>
      <c r="N15" s="5">
        <v>173</v>
      </c>
      <c r="O15" s="5">
        <v>68</v>
      </c>
      <c r="P15" s="5">
        <v>282</v>
      </c>
      <c r="Q15" s="5">
        <f t="shared" si="0"/>
        <v>39</v>
      </c>
      <c r="R15" s="27">
        <f>+Q15/'Sentencias TSJ'!O15*100000</f>
        <v>1.8539752080730636</v>
      </c>
      <c r="S15" s="23"/>
      <c r="T15" s="23"/>
    </row>
    <row r="16" spans="1:20" ht="15" thickBot="1" x14ac:dyDescent="0.25">
      <c r="A16" s="2" t="s">
        <v>11</v>
      </c>
      <c r="B16" s="5">
        <v>135</v>
      </c>
      <c r="C16" s="5">
        <v>117</v>
      </c>
      <c r="D16" s="5">
        <v>1003</v>
      </c>
      <c r="E16" s="5">
        <v>472</v>
      </c>
      <c r="F16" s="5">
        <v>1727</v>
      </c>
      <c r="G16" s="5">
        <v>13</v>
      </c>
      <c r="H16" s="5">
        <v>26</v>
      </c>
      <c r="I16" s="5">
        <v>154</v>
      </c>
      <c r="J16" s="5">
        <v>67</v>
      </c>
      <c r="K16" s="5">
        <v>260</v>
      </c>
      <c r="L16" s="5">
        <v>148</v>
      </c>
      <c r="M16" s="5">
        <v>143</v>
      </c>
      <c r="N16" s="5">
        <v>1157</v>
      </c>
      <c r="O16" s="5">
        <v>539</v>
      </c>
      <c r="P16" s="5">
        <v>1987</v>
      </c>
      <c r="Q16" s="5">
        <f t="shared" si="0"/>
        <v>252</v>
      </c>
      <c r="R16" s="27">
        <f>+Q16/'Sentencias TSJ'!O16*100000</f>
        <v>3.1327327685712314</v>
      </c>
      <c r="S16" s="23"/>
      <c r="T16" s="23"/>
    </row>
    <row r="17" spans="1:20" ht="15" thickBot="1" x14ac:dyDescent="0.25">
      <c r="A17" s="2" t="s">
        <v>24</v>
      </c>
      <c r="B17" s="5">
        <v>75</v>
      </c>
      <c r="C17" s="5">
        <v>42</v>
      </c>
      <c r="D17" s="5">
        <v>458</v>
      </c>
      <c r="E17" s="5">
        <v>228</v>
      </c>
      <c r="F17" s="5">
        <v>803</v>
      </c>
      <c r="G17" s="5">
        <v>6</v>
      </c>
      <c r="H17" s="5">
        <v>5</v>
      </c>
      <c r="I17" s="5">
        <v>71</v>
      </c>
      <c r="J17" s="5">
        <v>14</v>
      </c>
      <c r="K17" s="5">
        <v>96</v>
      </c>
      <c r="L17" s="5">
        <v>81</v>
      </c>
      <c r="M17" s="5">
        <v>47</v>
      </c>
      <c r="N17" s="5">
        <v>529</v>
      </c>
      <c r="O17" s="5">
        <v>242</v>
      </c>
      <c r="P17" s="5">
        <v>899</v>
      </c>
      <c r="Q17" s="5">
        <f t="shared" si="0"/>
        <v>117</v>
      </c>
      <c r="R17" s="27">
        <f>+Q17/'Sentencias TSJ'!O17*100000</f>
        <v>2.1916954225223493</v>
      </c>
      <c r="S17" s="23"/>
      <c r="T17" s="23"/>
    </row>
    <row r="18" spans="1:20" ht="15" thickBot="1" x14ac:dyDescent="0.25">
      <c r="A18" s="2" t="s">
        <v>12</v>
      </c>
      <c r="B18" s="5">
        <v>16</v>
      </c>
      <c r="C18" s="5">
        <v>4</v>
      </c>
      <c r="D18" s="5">
        <v>55</v>
      </c>
      <c r="E18" s="5">
        <v>25</v>
      </c>
      <c r="F18" s="5">
        <v>100</v>
      </c>
      <c r="G18" s="5">
        <v>2</v>
      </c>
      <c r="H18" s="5">
        <v>0</v>
      </c>
      <c r="I18" s="5">
        <v>4</v>
      </c>
      <c r="J18" s="5">
        <v>1</v>
      </c>
      <c r="K18" s="5">
        <v>7</v>
      </c>
      <c r="L18" s="5">
        <v>18</v>
      </c>
      <c r="M18" s="5">
        <v>4</v>
      </c>
      <c r="N18" s="5">
        <v>59</v>
      </c>
      <c r="O18" s="5">
        <v>26</v>
      </c>
      <c r="P18" s="5">
        <v>107</v>
      </c>
      <c r="Q18" s="5">
        <f t="shared" si="0"/>
        <v>20</v>
      </c>
      <c r="R18" s="27">
        <f>+Q18/'Sentencias TSJ'!O18*100000</f>
        <v>1.900797384502799</v>
      </c>
      <c r="S18" s="23"/>
      <c r="T18" s="23"/>
    </row>
    <row r="19" spans="1:20" ht="15" thickBot="1" x14ac:dyDescent="0.25">
      <c r="A19" s="2" t="s">
        <v>13</v>
      </c>
      <c r="B19" s="5">
        <v>41</v>
      </c>
      <c r="C19" s="5">
        <v>10</v>
      </c>
      <c r="D19" s="5">
        <v>179</v>
      </c>
      <c r="E19" s="5">
        <v>64</v>
      </c>
      <c r="F19" s="5">
        <v>294</v>
      </c>
      <c r="G19" s="5">
        <v>9</v>
      </c>
      <c r="H19" s="5">
        <v>2</v>
      </c>
      <c r="I19" s="5">
        <v>38</v>
      </c>
      <c r="J19" s="5">
        <v>7</v>
      </c>
      <c r="K19" s="5">
        <v>56</v>
      </c>
      <c r="L19" s="5">
        <v>50</v>
      </c>
      <c r="M19" s="5">
        <v>12</v>
      </c>
      <c r="N19" s="5">
        <v>217</v>
      </c>
      <c r="O19" s="5">
        <v>71</v>
      </c>
      <c r="P19" s="5">
        <v>350</v>
      </c>
      <c r="Q19" s="5">
        <f t="shared" si="0"/>
        <v>51</v>
      </c>
      <c r="R19" s="27">
        <f>+Q19/'Sentencias TSJ'!O19*100000</f>
        <v>1.884613608018846</v>
      </c>
      <c r="S19" s="23"/>
      <c r="T19" s="23"/>
    </row>
    <row r="20" spans="1:20" ht="15" thickBot="1" x14ac:dyDescent="0.25">
      <c r="A20" s="2" t="s">
        <v>14</v>
      </c>
      <c r="B20" s="5">
        <v>130</v>
      </c>
      <c r="C20" s="5">
        <v>47</v>
      </c>
      <c r="D20" s="5">
        <v>781</v>
      </c>
      <c r="E20" s="5">
        <v>310</v>
      </c>
      <c r="F20" s="5">
        <v>1268</v>
      </c>
      <c r="G20" s="5">
        <v>15</v>
      </c>
      <c r="H20" s="5">
        <v>9</v>
      </c>
      <c r="I20" s="5">
        <v>129</v>
      </c>
      <c r="J20" s="5">
        <v>35</v>
      </c>
      <c r="K20" s="5">
        <v>188</v>
      </c>
      <c r="L20" s="5">
        <v>145</v>
      </c>
      <c r="M20" s="5">
        <v>56</v>
      </c>
      <c r="N20" s="5">
        <v>910</v>
      </c>
      <c r="O20" s="5">
        <v>345</v>
      </c>
      <c r="P20" s="5">
        <v>1456</v>
      </c>
      <c r="Q20" s="5">
        <f t="shared" si="0"/>
        <v>177</v>
      </c>
      <c r="R20" s="27">
        <f>+Q20/'Sentencias TSJ'!O20*100000</f>
        <v>2.5166758210157218</v>
      </c>
      <c r="S20" s="23"/>
      <c r="T20" s="23"/>
    </row>
    <row r="21" spans="1:20" ht="15" thickBot="1" x14ac:dyDescent="0.25">
      <c r="A21" s="2" t="s">
        <v>15</v>
      </c>
      <c r="B21" s="5">
        <v>8</v>
      </c>
      <c r="C21" s="5">
        <v>6</v>
      </c>
      <c r="D21" s="5">
        <v>148</v>
      </c>
      <c r="E21" s="5">
        <v>63</v>
      </c>
      <c r="F21" s="5">
        <v>225</v>
      </c>
      <c r="G21" s="5">
        <v>0</v>
      </c>
      <c r="H21" s="5">
        <v>2</v>
      </c>
      <c r="I21" s="5">
        <v>10</v>
      </c>
      <c r="J21" s="5">
        <v>4</v>
      </c>
      <c r="K21" s="5">
        <v>16</v>
      </c>
      <c r="L21" s="5">
        <v>8</v>
      </c>
      <c r="M21" s="5">
        <v>8</v>
      </c>
      <c r="N21" s="5">
        <v>158</v>
      </c>
      <c r="O21" s="5">
        <v>67</v>
      </c>
      <c r="P21" s="5">
        <v>241</v>
      </c>
      <c r="Q21" s="5">
        <f t="shared" si="0"/>
        <v>14</v>
      </c>
      <c r="R21" s="27">
        <f>+Q21/'Sentencias TSJ'!O21*100000</f>
        <v>0.89029583894802655</v>
      </c>
      <c r="S21" s="23"/>
      <c r="T21" s="23"/>
    </row>
    <row r="22" spans="1:20" ht="15" thickBot="1" x14ac:dyDescent="0.25">
      <c r="A22" s="2" t="s">
        <v>16</v>
      </c>
      <c r="B22" s="5">
        <v>13</v>
      </c>
      <c r="C22" s="5">
        <v>5</v>
      </c>
      <c r="D22" s="5">
        <v>51</v>
      </c>
      <c r="E22" s="5">
        <v>13</v>
      </c>
      <c r="F22" s="5">
        <v>82</v>
      </c>
      <c r="G22" s="5">
        <v>1</v>
      </c>
      <c r="H22" s="5">
        <v>1</v>
      </c>
      <c r="I22" s="5">
        <v>0</v>
      </c>
      <c r="J22" s="5">
        <v>5</v>
      </c>
      <c r="K22" s="5">
        <v>7</v>
      </c>
      <c r="L22" s="5">
        <v>14</v>
      </c>
      <c r="M22" s="5">
        <v>6</v>
      </c>
      <c r="N22" s="5">
        <v>51</v>
      </c>
      <c r="O22" s="5">
        <v>18</v>
      </c>
      <c r="P22" s="5">
        <v>89</v>
      </c>
      <c r="Q22" s="5">
        <f t="shared" si="0"/>
        <v>18</v>
      </c>
      <c r="R22" s="27">
        <f>+Q22/'Sentencias TSJ'!O22*100000</f>
        <v>2.6502508167925782</v>
      </c>
      <c r="S22" s="23"/>
      <c r="T22" s="23"/>
    </row>
    <row r="23" spans="1:20" ht="15" thickBot="1" x14ac:dyDescent="0.25">
      <c r="A23" s="2" t="s">
        <v>17</v>
      </c>
      <c r="B23" s="5">
        <v>26</v>
      </c>
      <c r="C23" s="5">
        <v>8</v>
      </c>
      <c r="D23" s="5">
        <v>94</v>
      </c>
      <c r="E23" s="5">
        <v>66</v>
      </c>
      <c r="F23" s="5">
        <v>194</v>
      </c>
      <c r="G23" s="5">
        <v>8</v>
      </c>
      <c r="H23" s="5">
        <v>2</v>
      </c>
      <c r="I23" s="5">
        <v>15</v>
      </c>
      <c r="J23" s="5">
        <v>5</v>
      </c>
      <c r="K23" s="5">
        <v>30</v>
      </c>
      <c r="L23" s="5">
        <v>34</v>
      </c>
      <c r="M23" s="5">
        <v>10</v>
      </c>
      <c r="N23" s="5">
        <v>105</v>
      </c>
      <c r="O23" s="5">
        <v>71</v>
      </c>
      <c r="P23" s="5">
        <v>220</v>
      </c>
      <c r="Q23" s="5">
        <f t="shared" si="0"/>
        <v>34</v>
      </c>
      <c r="R23" s="27">
        <f>+Q23/'Sentencias TSJ'!O23*100000</f>
        <v>1.5247156405330404</v>
      </c>
      <c r="S23" s="23"/>
      <c r="T23" s="23"/>
    </row>
    <row r="24" spans="1:20" ht="15" thickBot="1" x14ac:dyDescent="0.25">
      <c r="A24" s="2" t="s">
        <v>18</v>
      </c>
      <c r="B24" s="5">
        <v>15</v>
      </c>
      <c r="C24" s="5">
        <v>1</v>
      </c>
      <c r="D24" s="5">
        <v>16</v>
      </c>
      <c r="E24" s="5">
        <v>19</v>
      </c>
      <c r="F24" s="5">
        <v>51</v>
      </c>
      <c r="G24" s="5">
        <v>0</v>
      </c>
      <c r="H24" s="5">
        <v>0</v>
      </c>
      <c r="I24" s="5">
        <v>4</v>
      </c>
      <c r="J24" s="5">
        <v>0</v>
      </c>
      <c r="K24" s="5">
        <v>4</v>
      </c>
      <c r="L24" s="5">
        <v>15</v>
      </c>
      <c r="M24" s="5">
        <v>1</v>
      </c>
      <c r="N24" s="5">
        <v>20</v>
      </c>
      <c r="O24" s="5">
        <v>19</v>
      </c>
      <c r="P24" s="5">
        <v>55</v>
      </c>
      <c r="Q24" s="5">
        <f t="shared" si="0"/>
        <v>16</v>
      </c>
      <c r="R24" s="27">
        <f>+Q24/'Sentencias TSJ'!O24*100000</f>
        <v>4.933414323551812</v>
      </c>
      <c r="S24" s="23"/>
      <c r="T24" s="23"/>
    </row>
    <row r="25" spans="1:20" ht="15" thickBot="1" x14ac:dyDescent="0.25">
      <c r="A25" s="3" t="s">
        <v>23</v>
      </c>
      <c r="B25" s="6">
        <v>756</v>
      </c>
      <c r="C25" s="6">
        <v>373</v>
      </c>
      <c r="D25" s="6">
        <v>4219</v>
      </c>
      <c r="E25" s="6">
        <v>1945</v>
      </c>
      <c r="F25" s="6">
        <v>7293</v>
      </c>
      <c r="G25" s="6">
        <v>87</v>
      </c>
      <c r="H25" s="6">
        <v>73</v>
      </c>
      <c r="I25" s="6">
        <v>700</v>
      </c>
      <c r="J25" s="6">
        <v>252</v>
      </c>
      <c r="K25" s="6">
        <v>1112</v>
      </c>
      <c r="L25" s="6">
        <v>843</v>
      </c>
      <c r="M25" s="6">
        <v>446</v>
      </c>
      <c r="N25" s="6">
        <v>4910</v>
      </c>
      <c r="O25" s="6">
        <v>2197</v>
      </c>
      <c r="P25" s="6">
        <v>8396</v>
      </c>
      <c r="Q25" s="6">
        <f t="shared" ref="Q25:R25" si="1">SUM(Q8:Q24)</f>
        <v>1129</v>
      </c>
      <c r="R25" s="6">
        <f t="shared" si="1"/>
        <v>41.929075571514062</v>
      </c>
    </row>
    <row r="27" spans="1:20" x14ac:dyDescent="0.2">
      <c r="B27" s="23"/>
      <c r="C27" s="23"/>
      <c r="D27" s="23"/>
      <c r="E27" s="23"/>
      <c r="F27" s="14"/>
      <c r="G27" s="23"/>
      <c r="H27" s="23"/>
      <c r="I27" s="23"/>
      <c r="J27" s="23"/>
      <c r="K27" s="14"/>
      <c r="L27" s="24"/>
      <c r="M27" s="24"/>
      <c r="P27" s="14"/>
    </row>
  </sheetData>
  <mergeCells count="3">
    <mergeCell ref="B6:F6"/>
    <mergeCell ref="G6:K6"/>
    <mergeCell ref="L6:P6"/>
  </mergeCells>
  <pageMargins left="0.7" right="0.7" top="0.75" bottom="0.75" header="0.3" footer="0.3"/>
  <pageSetup paperSize="9" orientation="portrait" horizontalDpi="90" verticalDpi="9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1E05E-14CF-47BE-8B33-D7C5250D6450}">
  <dimension ref="A5:P620"/>
  <sheetViews>
    <sheetView workbookViewId="0">
      <selection activeCell="A5" sqref="A5"/>
    </sheetView>
  </sheetViews>
  <sheetFormatPr baseColWidth="10" defaultRowHeight="15" x14ac:dyDescent="0.25"/>
  <cols>
    <col min="1" max="1" width="23.5703125" customWidth="1"/>
    <col min="2" max="2" width="13" customWidth="1"/>
    <col min="3" max="3" width="15.28515625" customWidth="1"/>
    <col min="4" max="4" width="16.28515625" customWidth="1"/>
    <col min="5" max="5" width="14" customWidth="1"/>
    <col min="6" max="6" width="14.85546875" customWidth="1"/>
    <col min="7" max="7" width="16.28515625" customWidth="1"/>
    <col min="8" max="8" width="12.85546875" customWidth="1"/>
    <col min="9" max="9" width="15.5703125" customWidth="1"/>
    <col min="10" max="10" width="15.85546875" customWidth="1"/>
    <col min="11" max="11" width="13.42578125" customWidth="1"/>
    <col min="12" max="12" width="14.7109375" customWidth="1"/>
    <col min="13" max="13" width="15.85546875" customWidth="1"/>
  </cols>
  <sheetData>
    <row r="5" spans="1:16" ht="15" customHeight="1" x14ac:dyDescent="0.25">
      <c r="B5" s="31"/>
      <c r="C5" s="31"/>
      <c r="D5" s="31"/>
    </row>
    <row r="6" spans="1:16" ht="15" customHeight="1" x14ac:dyDescent="0.25">
      <c r="B6" s="42" t="s">
        <v>62</v>
      </c>
      <c r="C6" s="45"/>
      <c r="D6" s="45"/>
      <c r="E6" s="42" t="s">
        <v>63</v>
      </c>
      <c r="F6" s="45"/>
      <c r="G6" s="45"/>
    </row>
    <row r="7" spans="1:16" ht="25.5" x14ac:dyDescent="0.25">
      <c r="B7" s="4" t="s">
        <v>0</v>
      </c>
      <c r="C7" s="4" t="s">
        <v>1</v>
      </c>
      <c r="D7" s="4" t="s">
        <v>2</v>
      </c>
      <c r="E7" s="4" t="s">
        <v>0</v>
      </c>
      <c r="F7" s="4" t="s">
        <v>1</v>
      </c>
      <c r="G7" s="4" t="s">
        <v>2</v>
      </c>
    </row>
    <row r="8" spans="1:16" ht="15.75" thickBot="1" x14ac:dyDescent="0.3">
      <c r="A8" s="2" t="s">
        <v>3</v>
      </c>
      <c r="B8" s="26">
        <v>-7.4349442379182396E-3</v>
      </c>
      <c r="C8" s="26">
        <v>0.93333333333333335</v>
      </c>
      <c r="D8" s="26">
        <v>4.2253521126760507E-2</v>
      </c>
      <c r="E8" s="26">
        <v>2.8242677824267703E-2</v>
      </c>
      <c r="F8" s="26">
        <v>0.19999999999999996</v>
      </c>
      <c r="G8" s="26">
        <v>5.0862851952770294E-2</v>
      </c>
    </row>
    <row r="9" spans="1:16" ht="15.75" thickBot="1" x14ac:dyDescent="0.3">
      <c r="A9" s="2" t="s">
        <v>4</v>
      </c>
      <c r="B9" s="26">
        <v>0.23076923076923084</v>
      </c>
      <c r="C9" s="26">
        <v>0</v>
      </c>
      <c r="D9" s="26">
        <v>0.20999999999999996</v>
      </c>
      <c r="E9" s="26">
        <v>-0.1205357142857143</v>
      </c>
      <c r="F9" s="26">
        <v>-0.2153846153846154</v>
      </c>
      <c r="G9" s="26">
        <v>-0.1418685121107266</v>
      </c>
    </row>
    <row r="10" spans="1:16" ht="15.75" thickBot="1" x14ac:dyDescent="0.3">
      <c r="A10" s="2" t="s">
        <v>5</v>
      </c>
      <c r="B10" s="26">
        <v>0.25</v>
      </c>
      <c r="C10" s="26">
        <v>0.4285714285714286</v>
      </c>
      <c r="D10" s="26">
        <v>0.27272727272727271</v>
      </c>
      <c r="E10" s="26">
        <v>-0.43840579710144922</v>
      </c>
      <c r="F10" s="26">
        <v>-0.58064516129032251</v>
      </c>
      <c r="G10" s="26">
        <v>-0.45276872964169379</v>
      </c>
      <c r="I10" s="26"/>
    </row>
    <row r="11" spans="1:16" ht="15.75" thickBot="1" x14ac:dyDescent="0.3">
      <c r="A11" s="2" t="s">
        <v>6</v>
      </c>
      <c r="B11" s="26">
        <v>0.10126582278481022</v>
      </c>
      <c r="C11" s="26">
        <v>0</v>
      </c>
      <c r="D11" s="26">
        <v>9.1428571428571415E-2</v>
      </c>
      <c r="E11" s="26">
        <v>5.859375E-2</v>
      </c>
      <c r="F11" s="26">
        <v>7.2463768115942129E-2</v>
      </c>
      <c r="G11" s="26">
        <v>6.1538461538461542E-2</v>
      </c>
      <c r="O11" s="25"/>
      <c r="P11" s="25"/>
    </row>
    <row r="12" spans="1:16" ht="15.75" thickBot="1" x14ac:dyDescent="0.3">
      <c r="A12" s="2" t="s">
        <v>7</v>
      </c>
      <c r="B12" s="26">
        <v>-1.2931034482758674E-2</v>
      </c>
      <c r="C12" s="26">
        <v>-0.125</v>
      </c>
      <c r="D12" s="26">
        <v>-2.0161290322580627E-2</v>
      </c>
      <c r="E12" s="26">
        <v>7.120743034055721E-2</v>
      </c>
      <c r="F12" s="26">
        <v>-4.8780487804878092E-2</v>
      </c>
      <c r="G12" s="26">
        <v>5.7692307692307709E-2</v>
      </c>
      <c r="O12" s="25"/>
      <c r="P12" s="25"/>
    </row>
    <row r="13" spans="1:16" ht="15.75" thickBot="1" x14ac:dyDescent="0.3">
      <c r="A13" s="2" t="s">
        <v>8</v>
      </c>
      <c r="B13" s="26">
        <v>0</v>
      </c>
      <c r="C13" s="26">
        <v>-0.5714285714285714</v>
      </c>
      <c r="D13" s="26">
        <v>-7.1428571428571397E-2</v>
      </c>
      <c r="E13" s="26">
        <v>-0.30392156862745101</v>
      </c>
      <c r="F13" s="26">
        <v>0.11764705882352944</v>
      </c>
      <c r="G13" s="26">
        <v>-0.24369747899159666</v>
      </c>
      <c r="O13" s="25"/>
      <c r="P13" s="25"/>
    </row>
    <row r="14" spans="1:16" ht="15.75" thickBot="1" x14ac:dyDescent="0.3">
      <c r="A14" s="2" t="s">
        <v>9</v>
      </c>
      <c r="B14" s="26">
        <v>0.23404255319148937</v>
      </c>
      <c r="C14" s="26">
        <v>0.14285714285714279</v>
      </c>
      <c r="D14" s="26">
        <v>0.22222222222222232</v>
      </c>
      <c r="E14" s="26">
        <v>-5.1470588235294157E-2</v>
      </c>
      <c r="F14" s="26">
        <v>-3.2786885245901676E-2</v>
      </c>
      <c r="G14" s="26">
        <v>-4.8048048048048075E-2</v>
      </c>
      <c r="O14" s="25"/>
      <c r="P14" s="25"/>
    </row>
    <row r="15" spans="1:16" ht="15.75" thickBot="1" x14ac:dyDescent="0.3">
      <c r="A15" s="2" t="s">
        <v>10</v>
      </c>
      <c r="B15" s="26">
        <v>2.2900763358778553E-2</v>
      </c>
      <c r="C15" s="26">
        <v>-0.91666666666666663</v>
      </c>
      <c r="D15" s="26">
        <v>-5.5944055944055937E-2</v>
      </c>
      <c r="E15" s="26">
        <v>0.11914893617021272</v>
      </c>
      <c r="F15" s="26">
        <v>-0.20833333333333337</v>
      </c>
      <c r="G15" s="26">
        <v>8.8803088803088848E-2</v>
      </c>
      <c r="O15" s="25"/>
      <c r="P15" s="25"/>
    </row>
    <row r="16" spans="1:16" ht="15.75" thickBot="1" x14ac:dyDescent="0.3">
      <c r="A16" s="2" t="s">
        <v>11</v>
      </c>
      <c r="B16" s="26">
        <v>3.838951310861427E-2</v>
      </c>
      <c r="C16" s="26">
        <v>-2.6666666666666616E-2</v>
      </c>
      <c r="D16" s="26">
        <v>3.4120734908136496E-2</v>
      </c>
      <c r="E16" s="26">
        <v>9.6507936507936432E-2</v>
      </c>
      <c r="F16" s="26">
        <v>1.5625E-2</v>
      </c>
      <c r="G16" s="26">
        <v>8.5199344620425999E-2</v>
      </c>
      <c r="O16" s="25"/>
      <c r="P16" s="25"/>
    </row>
    <row r="17" spans="1:16" ht="15.75" thickBot="1" x14ac:dyDescent="0.3">
      <c r="A17" s="2" t="s">
        <v>24</v>
      </c>
      <c r="B17" s="26">
        <v>4.0449438202247112E-2</v>
      </c>
      <c r="C17" s="26">
        <v>5.8823529411764719E-2</v>
      </c>
      <c r="D17" s="26">
        <v>4.175365344467652E-2</v>
      </c>
      <c r="E17" s="26">
        <v>4.9673202614379131E-2</v>
      </c>
      <c r="F17" s="26">
        <v>-6.7961165048543659E-2</v>
      </c>
      <c r="G17" s="26">
        <v>3.5714285714285809E-2</v>
      </c>
      <c r="O17" s="25"/>
      <c r="P17" s="25"/>
    </row>
    <row r="18" spans="1:16" ht="15.75" thickBot="1" x14ac:dyDescent="0.3">
      <c r="A18" s="2" t="s">
        <v>12</v>
      </c>
      <c r="B18" s="26">
        <v>4.3478260869565188E-2</v>
      </c>
      <c r="C18" s="26">
        <v>-0.25</v>
      </c>
      <c r="D18" s="26">
        <v>0</v>
      </c>
      <c r="E18" s="26">
        <v>-0.11504424778761058</v>
      </c>
      <c r="F18" s="26">
        <v>-0.63157894736842102</v>
      </c>
      <c r="G18" s="26">
        <v>-0.18939393939393945</v>
      </c>
      <c r="O18" s="25"/>
      <c r="P18" s="25"/>
    </row>
    <row r="19" spans="1:16" ht="15.75" thickBot="1" x14ac:dyDescent="0.3">
      <c r="A19" s="2" t="s">
        <v>13</v>
      </c>
      <c r="B19" s="26">
        <v>9.9173553719008156E-2</v>
      </c>
      <c r="C19" s="26">
        <v>-8.333333333333337E-2</v>
      </c>
      <c r="D19" s="26">
        <v>8.2706766917293173E-2</v>
      </c>
      <c r="E19" s="26">
        <v>-0.17183098591549295</v>
      </c>
      <c r="F19" s="26">
        <v>-0.19999999999999996</v>
      </c>
      <c r="G19" s="26">
        <v>-0.17647058823529416</v>
      </c>
      <c r="O19" s="25"/>
      <c r="P19" s="25"/>
    </row>
    <row r="20" spans="1:16" ht="15.75" thickBot="1" x14ac:dyDescent="0.3">
      <c r="A20" s="2" t="s">
        <v>14</v>
      </c>
      <c r="B20" s="26">
        <v>6.1876247504990101E-2</v>
      </c>
      <c r="C20" s="26">
        <v>-0.40384615384615385</v>
      </c>
      <c r="D20" s="26">
        <v>1.8083182640144635E-2</v>
      </c>
      <c r="E20" s="26">
        <v>-1.0148321623731471E-2</v>
      </c>
      <c r="F20" s="26">
        <v>-8.2926829268292646E-2</v>
      </c>
      <c r="G20" s="26">
        <v>-2.0188425302826385E-2</v>
      </c>
      <c r="O20" s="25"/>
      <c r="P20" s="25"/>
    </row>
    <row r="21" spans="1:16" ht="15.75" thickBot="1" x14ac:dyDescent="0.3">
      <c r="A21" s="2" t="s">
        <v>15</v>
      </c>
      <c r="B21" s="26">
        <v>-0.22123893805309736</v>
      </c>
      <c r="C21" s="26">
        <v>-0.5</v>
      </c>
      <c r="D21" s="26">
        <v>-0.2558139534883721</v>
      </c>
      <c r="E21" s="26">
        <v>-3.4334763948497882E-2</v>
      </c>
      <c r="F21" s="26">
        <v>-0.57894736842105265</v>
      </c>
      <c r="G21" s="26">
        <v>-0.11070110701107017</v>
      </c>
      <c r="O21" s="25"/>
      <c r="P21" s="25"/>
    </row>
    <row r="22" spans="1:16" ht="15.75" thickBot="1" x14ac:dyDescent="0.3">
      <c r="A22" s="2" t="s">
        <v>16</v>
      </c>
      <c r="B22" s="26">
        <v>1.5357142857142856</v>
      </c>
      <c r="C22" s="26">
        <v>-0.33333333333333337</v>
      </c>
      <c r="D22" s="26">
        <v>1.3548387096774195</v>
      </c>
      <c r="E22" s="26">
        <v>0.12328767123287676</v>
      </c>
      <c r="F22" s="26">
        <v>0.16666666666666674</v>
      </c>
      <c r="G22" s="26">
        <v>0.12658227848101267</v>
      </c>
      <c r="O22" s="25"/>
      <c r="P22" s="25"/>
    </row>
    <row r="23" spans="1:16" ht="15.75" thickBot="1" x14ac:dyDescent="0.3">
      <c r="A23" s="2" t="s">
        <v>17</v>
      </c>
      <c r="B23" s="26">
        <v>0.24761904761904763</v>
      </c>
      <c r="C23" s="26">
        <v>-0.5</v>
      </c>
      <c r="D23" s="26">
        <v>0.170940170940171</v>
      </c>
      <c r="E23" s="26">
        <v>0.25490196078431371</v>
      </c>
      <c r="F23" s="26">
        <v>-0.43999999999999995</v>
      </c>
      <c r="G23" s="26">
        <v>8.3743842364532028E-2</v>
      </c>
      <c r="O23" s="25"/>
      <c r="P23" s="25"/>
    </row>
    <row r="24" spans="1:16" ht="15.75" thickBot="1" x14ac:dyDescent="0.3">
      <c r="A24" s="2" t="s">
        <v>18</v>
      </c>
      <c r="B24" s="26">
        <v>-0.1875</v>
      </c>
      <c r="C24" s="26">
        <v>-1</v>
      </c>
      <c r="D24" s="26">
        <v>-0.27777777777777779</v>
      </c>
      <c r="E24" s="26">
        <v>-0.19047619047619047</v>
      </c>
      <c r="F24" s="26">
        <v>-0.5</v>
      </c>
      <c r="G24" s="26">
        <v>-0.22535211267605637</v>
      </c>
      <c r="O24" s="25"/>
      <c r="P24" s="25"/>
    </row>
    <row r="25" spans="1:16" ht="15.75" thickBot="1" x14ac:dyDescent="0.3">
      <c r="A25" s="3" t="s">
        <v>23</v>
      </c>
      <c r="B25" s="7">
        <v>5.6102100505184715E-2</v>
      </c>
      <c r="C25" s="7">
        <v>-7.4534161490683259E-2</v>
      </c>
      <c r="D25" s="7">
        <v>4.5799657114866443E-2</v>
      </c>
      <c r="E25" s="7">
        <v>4.2729152308753626E-3</v>
      </c>
      <c r="F25" s="7">
        <v>-8.1125827814569562E-2</v>
      </c>
      <c r="G25" s="7">
        <v>-7.9168143684272829E-3</v>
      </c>
      <c r="O25" s="25"/>
      <c r="P25" s="25"/>
    </row>
    <row r="26" spans="1:16" x14ac:dyDescent="0.25">
      <c r="O26" s="25"/>
      <c r="P26" s="25"/>
    </row>
    <row r="500" spans="1:16" x14ac:dyDescent="0.25">
      <c r="A500" s="37" t="s">
        <v>0</v>
      </c>
      <c r="O500" s="25"/>
      <c r="P500" s="25"/>
    </row>
    <row r="501" spans="1:16" x14ac:dyDescent="0.25">
      <c r="B501">
        <v>2024</v>
      </c>
      <c r="E501">
        <v>2025</v>
      </c>
      <c r="O501" s="25"/>
      <c r="P501" s="25"/>
    </row>
    <row r="502" spans="1:16" x14ac:dyDescent="0.25">
      <c r="B502">
        <v>463</v>
      </c>
      <c r="C502">
        <v>41</v>
      </c>
      <c r="D502">
        <v>34</v>
      </c>
      <c r="E502">
        <v>461</v>
      </c>
      <c r="F502">
        <v>30</v>
      </c>
      <c r="G502">
        <v>43</v>
      </c>
    </row>
    <row r="503" spans="1:16" x14ac:dyDescent="0.25">
      <c r="B503">
        <v>73</v>
      </c>
      <c r="C503">
        <v>15</v>
      </c>
      <c r="D503">
        <v>3</v>
      </c>
      <c r="E503">
        <v>96</v>
      </c>
      <c r="F503">
        <v>12</v>
      </c>
      <c r="G503">
        <v>4</v>
      </c>
    </row>
    <row r="504" spans="1:16" x14ac:dyDescent="0.25">
      <c r="B504">
        <v>45</v>
      </c>
      <c r="C504">
        <v>1</v>
      </c>
      <c r="D504">
        <v>2</v>
      </c>
      <c r="E504">
        <v>55</v>
      </c>
      <c r="F504">
        <v>3</v>
      </c>
      <c r="G504">
        <v>2</v>
      </c>
    </row>
    <row r="505" spans="1:16" x14ac:dyDescent="0.25">
      <c r="B505">
        <v>139</v>
      </c>
      <c r="C505">
        <v>14</v>
      </c>
      <c r="D505">
        <v>5</v>
      </c>
      <c r="E505">
        <v>150</v>
      </c>
      <c r="F505">
        <v>10</v>
      </c>
      <c r="G505">
        <v>14</v>
      </c>
    </row>
    <row r="506" spans="1:16" x14ac:dyDescent="0.25">
      <c r="B506">
        <v>187</v>
      </c>
      <c r="C506">
        <v>21</v>
      </c>
      <c r="D506">
        <v>24</v>
      </c>
      <c r="E506">
        <v>203</v>
      </c>
      <c r="F506">
        <v>7</v>
      </c>
      <c r="G506">
        <v>19</v>
      </c>
    </row>
    <row r="507" spans="1:16" x14ac:dyDescent="0.25">
      <c r="B507">
        <v>41</v>
      </c>
      <c r="C507">
        <v>3</v>
      </c>
      <c r="D507">
        <v>5</v>
      </c>
      <c r="E507">
        <v>42</v>
      </c>
      <c r="F507">
        <v>3</v>
      </c>
      <c r="G507">
        <v>4</v>
      </c>
    </row>
    <row r="508" spans="1:16" x14ac:dyDescent="0.25">
      <c r="B508">
        <v>79</v>
      </c>
      <c r="C508">
        <v>10</v>
      </c>
      <c r="D508">
        <v>5</v>
      </c>
      <c r="E508">
        <v>102</v>
      </c>
      <c r="F508">
        <v>8</v>
      </c>
      <c r="G508">
        <v>6</v>
      </c>
    </row>
    <row r="509" spans="1:16" x14ac:dyDescent="0.25">
      <c r="B509">
        <v>109</v>
      </c>
      <c r="C509">
        <v>15</v>
      </c>
      <c r="D509">
        <v>7</v>
      </c>
      <c r="E509">
        <v>120</v>
      </c>
      <c r="F509">
        <v>9</v>
      </c>
      <c r="G509">
        <v>5</v>
      </c>
    </row>
    <row r="510" spans="1:16" x14ac:dyDescent="0.25">
      <c r="B510">
        <v>946</v>
      </c>
      <c r="C510">
        <v>57</v>
      </c>
      <c r="D510">
        <v>65</v>
      </c>
      <c r="E510">
        <v>969</v>
      </c>
      <c r="F510">
        <v>67</v>
      </c>
      <c r="G510">
        <v>73</v>
      </c>
    </row>
    <row r="511" spans="1:16" x14ac:dyDescent="0.25">
      <c r="B511">
        <v>375</v>
      </c>
      <c r="C511">
        <v>47</v>
      </c>
      <c r="D511">
        <v>23</v>
      </c>
      <c r="E511">
        <v>413</v>
      </c>
      <c r="F511">
        <v>21</v>
      </c>
      <c r="G511">
        <v>29</v>
      </c>
    </row>
    <row r="512" spans="1:16" x14ac:dyDescent="0.25">
      <c r="B512">
        <v>19</v>
      </c>
      <c r="C512">
        <v>4</v>
      </c>
      <c r="D512">
        <v>0</v>
      </c>
      <c r="E512">
        <v>21</v>
      </c>
      <c r="F512">
        <v>1</v>
      </c>
      <c r="G512">
        <v>2</v>
      </c>
    </row>
    <row r="513" spans="1:13" x14ac:dyDescent="0.25">
      <c r="B513">
        <v>102</v>
      </c>
      <c r="C513">
        <v>13</v>
      </c>
      <c r="D513">
        <v>6</v>
      </c>
      <c r="E513">
        <v>114</v>
      </c>
      <c r="F513">
        <v>8</v>
      </c>
      <c r="G513">
        <v>11</v>
      </c>
    </row>
    <row r="514" spans="1:13" x14ac:dyDescent="0.25">
      <c r="B514">
        <v>451</v>
      </c>
      <c r="C514">
        <v>27</v>
      </c>
      <c r="D514">
        <v>23</v>
      </c>
      <c r="E514">
        <v>472</v>
      </c>
      <c r="F514">
        <v>26</v>
      </c>
      <c r="G514">
        <v>34</v>
      </c>
    </row>
    <row r="515" spans="1:13" x14ac:dyDescent="0.25">
      <c r="B515">
        <v>89</v>
      </c>
      <c r="C515">
        <v>8</v>
      </c>
      <c r="D515">
        <v>16</v>
      </c>
      <c r="E515">
        <v>85</v>
      </c>
      <c r="F515">
        <v>0</v>
      </c>
      <c r="G515">
        <v>3</v>
      </c>
    </row>
    <row r="516" spans="1:13" x14ac:dyDescent="0.25">
      <c r="B516">
        <v>24</v>
      </c>
      <c r="C516">
        <v>1</v>
      </c>
      <c r="D516">
        <v>3</v>
      </c>
      <c r="E516">
        <v>68</v>
      </c>
      <c r="F516">
        <v>1</v>
      </c>
      <c r="G516">
        <v>2</v>
      </c>
    </row>
    <row r="517" spans="1:13" x14ac:dyDescent="0.25">
      <c r="B517">
        <v>91</v>
      </c>
      <c r="C517">
        <v>9</v>
      </c>
      <c r="D517">
        <v>5</v>
      </c>
      <c r="E517">
        <v>113</v>
      </c>
      <c r="F517">
        <v>10</v>
      </c>
      <c r="G517">
        <v>8</v>
      </c>
    </row>
    <row r="518" spans="1:13" x14ac:dyDescent="0.25">
      <c r="B518">
        <v>14</v>
      </c>
      <c r="C518">
        <v>2</v>
      </c>
      <c r="D518">
        <v>0</v>
      </c>
      <c r="E518">
        <v>12</v>
      </c>
      <c r="F518">
        <v>0</v>
      </c>
      <c r="G518">
        <v>1</v>
      </c>
    </row>
    <row r="519" spans="1:13" x14ac:dyDescent="0.25">
      <c r="B519" s="36">
        <v>3247</v>
      </c>
      <c r="C519" s="36">
        <v>288</v>
      </c>
      <c r="D519" s="36">
        <v>226</v>
      </c>
      <c r="E519" s="36">
        <v>3496</v>
      </c>
      <c r="F519" s="36">
        <v>216</v>
      </c>
      <c r="G519" s="36">
        <v>260</v>
      </c>
    </row>
    <row r="520" spans="1:13" x14ac:dyDescent="0.25">
      <c r="A520" t="s">
        <v>80</v>
      </c>
    </row>
    <row r="521" spans="1:13" x14ac:dyDescent="0.25">
      <c r="A521" t="s">
        <v>67</v>
      </c>
    </row>
    <row r="522" spans="1:13" x14ac:dyDescent="0.25">
      <c r="B522" t="s">
        <v>68</v>
      </c>
      <c r="C522" t="s">
        <v>69</v>
      </c>
      <c r="D522" t="s">
        <v>70</v>
      </c>
      <c r="E522" t="s">
        <v>71</v>
      </c>
      <c r="F522" t="s">
        <v>72</v>
      </c>
      <c r="G522" t="s">
        <v>73</v>
      </c>
      <c r="H522" t="s">
        <v>68</v>
      </c>
      <c r="I522" t="s">
        <v>69</v>
      </c>
      <c r="J522" t="s">
        <v>70</v>
      </c>
      <c r="K522" t="s">
        <v>71</v>
      </c>
      <c r="L522" t="s">
        <v>72</v>
      </c>
      <c r="M522" t="s">
        <v>73</v>
      </c>
    </row>
    <row r="524" spans="1:13" x14ac:dyDescent="0.25">
      <c r="B524">
        <v>463</v>
      </c>
      <c r="C524">
        <v>41</v>
      </c>
      <c r="D524">
        <v>34</v>
      </c>
      <c r="E524">
        <v>26</v>
      </c>
      <c r="F524">
        <v>2</v>
      </c>
      <c r="G524">
        <v>2</v>
      </c>
      <c r="H524">
        <v>461</v>
      </c>
      <c r="I524">
        <v>30</v>
      </c>
      <c r="J524">
        <v>43</v>
      </c>
      <c r="K524">
        <v>48</v>
      </c>
      <c r="L524">
        <v>7</v>
      </c>
      <c r="M524">
        <v>3</v>
      </c>
    </row>
    <row r="525" spans="1:13" x14ac:dyDescent="0.25">
      <c r="B525">
        <v>73</v>
      </c>
      <c r="C525">
        <v>15</v>
      </c>
      <c r="D525">
        <v>3</v>
      </c>
      <c r="E525">
        <v>7</v>
      </c>
      <c r="F525">
        <v>1</v>
      </c>
      <c r="G525">
        <v>1</v>
      </c>
      <c r="H525">
        <v>96</v>
      </c>
      <c r="I525">
        <v>12</v>
      </c>
      <c r="J525">
        <v>4</v>
      </c>
      <c r="K525">
        <v>6</v>
      </c>
      <c r="L525">
        <v>1</v>
      </c>
      <c r="M525">
        <v>2</v>
      </c>
    </row>
    <row r="526" spans="1:13" x14ac:dyDescent="0.25">
      <c r="B526">
        <v>45</v>
      </c>
      <c r="C526">
        <v>1</v>
      </c>
      <c r="D526">
        <v>2</v>
      </c>
      <c r="E526">
        <v>3</v>
      </c>
      <c r="F526">
        <v>1</v>
      </c>
      <c r="G526">
        <v>3</v>
      </c>
      <c r="H526">
        <v>55</v>
      </c>
      <c r="I526">
        <v>3</v>
      </c>
      <c r="J526">
        <v>2</v>
      </c>
      <c r="K526">
        <v>7</v>
      </c>
      <c r="L526">
        <v>0</v>
      </c>
      <c r="M526">
        <v>3</v>
      </c>
    </row>
    <row r="527" spans="1:13" x14ac:dyDescent="0.25">
      <c r="B527">
        <v>139</v>
      </c>
      <c r="C527">
        <v>14</v>
      </c>
      <c r="D527">
        <v>5</v>
      </c>
      <c r="E527">
        <v>12</v>
      </c>
      <c r="F527">
        <v>2</v>
      </c>
      <c r="G527">
        <v>3</v>
      </c>
      <c r="H527">
        <v>150</v>
      </c>
      <c r="I527">
        <v>10</v>
      </c>
      <c r="J527">
        <v>14</v>
      </c>
      <c r="K527">
        <v>12</v>
      </c>
      <c r="L527">
        <v>3</v>
      </c>
      <c r="M527">
        <v>2</v>
      </c>
    </row>
    <row r="528" spans="1:13" x14ac:dyDescent="0.25">
      <c r="B528">
        <v>187</v>
      </c>
      <c r="C528">
        <v>21</v>
      </c>
      <c r="D528">
        <v>24</v>
      </c>
      <c r="E528">
        <v>10</v>
      </c>
      <c r="F528">
        <v>3</v>
      </c>
      <c r="G528">
        <v>3</v>
      </c>
      <c r="H528">
        <v>203</v>
      </c>
      <c r="I528">
        <v>7</v>
      </c>
      <c r="J528">
        <v>19</v>
      </c>
      <c r="K528">
        <v>12</v>
      </c>
      <c r="L528">
        <v>1</v>
      </c>
      <c r="M528">
        <v>1</v>
      </c>
    </row>
    <row r="529" spans="2:13" x14ac:dyDescent="0.25">
      <c r="B529">
        <v>41</v>
      </c>
      <c r="C529">
        <v>3</v>
      </c>
      <c r="D529">
        <v>5</v>
      </c>
      <c r="E529">
        <v>5</v>
      </c>
      <c r="F529">
        <v>0</v>
      </c>
      <c r="G529">
        <v>2</v>
      </c>
      <c r="H529">
        <v>42</v>
      </c>
      <c r="I529">
        <v>3</v>
      </c>
      <c r="J529">
        <v>4</v>
      </c>
      <c r="K529">
        <v>2</v>
      </c>
      <c r="L529">
        <v>0</v>
      </c>
      <c r="M529">
        <v>1</v>
      </c>
    </row>
    <row r="530" spans="2:13" x14ac:dyDescent="0.25">
      <c r="B530">
        <v>79</v>
      </c>
      <c r="C530">
        <v>10</v>
      </c>
      <c r="D530">
        <v>5</v>
      </c>
      <c r="E530">
        <v>10</v>
      </c>
      <c r="F530">
        <v>2</v>
      </c>
      <c r="G530">
        <v>2</v>
      </c>
      <c r="H530">
        <v>102</v>
      </c>
      <c r="I530">
        <v>8</v>
      </c>
      <c r="J530">
        <v>6</v>
      </c>
      <c r="K530">
        <v>12</v>
      </c>
      <c r="L530">
        <v>1</v>
      </c>
      <c r="M530">
        <v>3</v>
      </c>
    </row>
    <row r="531" spans="2:13" x14ac:dyDescent="0.25">
      <c r="B531">
        <v>109</v>
      </c>
      <c r="C531">
        <v>15</v>
      </c>
      <c r="D531">
        <v>7</v>
      </c>
      <c r="E531">
        <v>9</v>
      </c>
      <c r="F531">
        <v>2</v>
      </c>
      <c r="G531">
        <v>1</v>
      </c>
      <c r="H531">
        <v>120</v>
      </c>
      <c r="I531">
        <v>9</v>
      </c>
      <c r="J531">
        <v>5</v>
      </c>
      <c r="K531">
        <v>1</v>
      </c>
      <c r="L531">
        <v>0</v>
      </c>
      <c r="M531">
        <v>0</v>
      </c>
    </row>
    <row r="532" spans="2:13" x14ac:dyDescent="0.25">
      <c r="B532">
        <v>946</v>
      </c>
      <c r="C532">
        <v>57</v>
      </c>
      <c r="D532">
        <v>65</v>
      </c>
      <c r="E532">
        <v>64</v>
      </c>
      <c r="F532">
        <v>4</v>
      </c>
      <c r="G532">
        <v>7</v>
      </c>
      <c r="H532">
        <v>969</v>
      </c>
      <c r="I532">
        <v>67</v>
      </c>
      <c r="J532">
        <v>73</v>
      </c>
      <c r="K532">
        <v>52</v>
      </c>
      <c r="L532">
        <v>8</v>
      </c>
      <c r="M532">
        <v>13</v>
      </c>
    </row>
    <row r="533" spans="2:13" x14ac:dyDescent="0.25">
      <c r="B533">
        <v>375</v>
      </c>
      <c r="C533">
        <v>47</v>
      </c>
      <c r="D533">
        <v>23</v>
      </c>
      <c r="E533">
        <v>30</v>
      </c>
      <c r="F533">
        <v>3</v>
      </c>
      <c r="G533">
        <v>1</v>
      </c>
      <c r="H533">
        <v>413</v>
      </c>
      <c r="I533">
        <v>21</v>
      </c>
      <c r="J533">
        <v>29</v>
      </c>
      <c r="K533">
        <v>23</v>
      </c>
      <c r="L533">
        <v>8</v>
      </c>
      <c r="M533">
        <v>5</v>
      </c>
    </row>
    <row r="534" spans="2:13" x14ac:dyDescent="0.25">
      <c r="B534">
        <v>19</v>
      </c>
      <c r="C534">
        <v>4</v>
      </c>
      <c r="D534">
        <v>0</v>
      </c>
      <c r="E534">
        <v>4</v>
      </c>
      <c r="F534">
        <v>0</v>
      </c>
      <c r="G534">
        <v>0</v>
      </c>
      <c r="H534">
        <v>21</v>
      </c>
      <c r="I534">
        <v>1</v>
      </c>
      <c r="J534">
        <v>2</v>
      </c>
      <c r="K534">
        <v>2</v>
      </c>
      <c r="L534">
        <v>0</v>
      </c>
      <c r="M534">
        <v>1</v>
      </c>
    </row>
    <row r="535" spans="2:13" x14ac:dyDescent="0.25">
      <c r="B535">
        <v>102</v>
      </c>
      <c r="C535">
        <v>13</v>
      </c>
      <c r="D535">
        <v>6</v>
      </c>
      <c r="E535">
        <v>9</v>
      </c>
      <c r="F535">
        <v>1</v>
      </c>
      <c r="G535">
        <v>2</v>
      </c>
      <c r="H535">
        <v>114</v>
      </c>
      <c r="I535">
        <v>8</v>
      </c>
      <c r="J535">
        <v>11</v>
      </c>
      <c r="K535">
        <v>9</v>
      </c>
      <c r="L535">
        <v>2</v>
      </c>
      <c r="M535">
        <v>0</v>
      </c>
    </row>
    <row r="536" spans="2:13" x14ac:dyDescent="0.25">
      <c r="B536">
        <v>451</v>
      </c>
      <c r="C536">
        <v>27</v>
      </c>
      <c r="D536">
        <v>23</v>
      </c>
      <c r="E536">
        <v>40</v>
      </c>
      <c r="F536">
        <v>4</v>
      </c>
      <c r="G536">
        <v>8</v>
      </c>
      <c r="H536">
        <v>472</v>
      </c>
      <c r="I536">
        <v>26</v>
      </c>
      <c r="J536">
        <v>34</v>
      </c>
      <c r="K536">
        <v>26</v>
      </c>
      <c r="L536">
        <v>3</v>
      </c>
      <c r="M536">
        <v>2</v>
      </c>
    </row>
    <row r="537" spans="2:13" x14ac:dyDescent="0.25">
      <c r="B537">
        <v>89</v>
      </c>
      <c r="C537">
        <v>8</v>
      </c>
      <c r="D537">
        <v>16</v>
      </c>
      <c r="E537">
        <v>8</v>
      </c>
      <c r="F537">
        <v>5</v>
      </c>
      <c r="G537">
        <v>3</v>
      </c>
      <c r="H537">
        <v>85</v>
      </c>
      <c r="I537">
        <v>0</v>
      </c>
      <c r="J537">
        <v>3</v>
      </c>
      <c r="K537">
        <v>5</v>
      </c>
      <c r="L537">
        <v>3</v>
      </c>
      <c r="M537">
        <v>0</v>
      </c>
    </row>
    <row r="538" spans="2:13" x14ac:dyDescent="0.25">
      <c r="B538">
        <v>24</v>
      </c>
      <c r="C538">
        <v>1</v>
      </c>
      <c r="D538">
        <v>3</v>
      </c>
      <c r="E538">
        <v>1</v>
      </c>
      <c r="F538">
        <v>1</v>
      </c>
      <c r="G538">
        <v>1</v>
      </c>
      <c r="H538">
        <v>68</v>
      </c>
      <c r="I538">
        <v>1</v>
      </c>
      <c r="J538">
        <v>2</v>
      </c>
      <c r="K538">
        <v>1</v>
      </c>
      <c r="L538">
        <v>0</v>
      </c>
      <c r="M538">
        <v>1</v>
      </c>
    </row>
    <row r="539" spans="2:13" x14ac:dyDescent="0.25">
      <c r="B539">
        <v>91</v>
      </c>
      <c r="C539">
        <v>9</v>
      </c>
      <c r="D539">
        <v>5</v>
      </c>
      <c r="E539">
        <v>11</v>
      </c>
      <c r="F539">
        <v>0</v>
      </c>
      <c r="G539">
        <v>1</v>
      </c>
      <c r="H539">
        <v>113</v>
      </c>
      <c r="I539">
        <v>10</v>
      </c>
      <c r="J539">
        <v>8</v>
      </c>
      <c r="K539">
        <v>5</v>
      </c>
      <c r="L539">
        <v>0</v>
      </c>
      <c r="M539">
        <v>1</v>
      </c>
    </row>
    <row r="540" spans="2:13" x14ac:dyDescent="0.25">
      <c r="B540">
        <v>14</v>
      </c>
      <c r="C540">
        <v>2</v>
      </c>
      <c r="D540">
        <v>0</v>
      </c>
      <c r="E540">
        <v>2</v>
      </c>
      <c r="F540">
        <v>0</v>
      </c>
      <c r="G540">
        <v>0</v>
      </c>
      <c r="H540">
        <v>12</v>
      </c>
      <c r="I540">
        <v>0</v>
      </c>
      <c r="J540">
        <v>1</v>
      </c>
      <c r="K540">
        <v>0</v>
      </c>
      <c r="L540">
        <v>0</v>
      </c>
      <c r="M540">
        <v>0</v>
      </c>
    </row>
    <row r="541" spans="2:13" x14ac:dyDescent="0.25">
      <c r="B541">
        <v>3247</v>
      </c>
      <c r="C541">
        <v>288</v>
      </c>
      <c r="D541">
        <v>226</v>
      </c>
      <c r="E541">
        <v>251</v>
      </c>
      <c r="F541">
        <v>31</v>
      </c>
      <c r="G541">
        <v>40</v>
      </c>
      <c r="H541">
        <v>3496</v>
      </c>
      <c r="I541">
        <v>216</v>
      </c>
      <c r="J541">
        <v>260</v>
      </c>
      <c r="K541">
        <v>223</v>
      </c>
      <c r="L541">
        <v>37</v>
      </c>
      <c r="M541">
        <v>38</v>
      </c>
    </row>
    <row r="542" spans="2:13" x14ac:dyDescent="0.25">
      <c r="B542" t="s">
        <v>74</v>
      </c>
      <c r="C542" t="s">
        <v>75</v>
      </c>
      <c r="D542" t="s">
        <v>76</v>
      </c>
      <c r="E542" t="s">
        <v>77</v>
      </c>
      <c r="F542" t="s">
        <v>78</v>
      </c>
      <c r="G542" t="s">
        <v>79</v>
      </c>
    </row>
    <row r="543" spans="2:13" x14ac:dyDescent="0.25">
      <c r="B543">
        <f>SUM(B524:D524)</f>
        <v>538</v>
      </c>
      <c r="C543">
        <f>SUM(H524:J524)</f>
        <v>534</v>
      </c>
      <c r="D543">
        <f>SUM(E524:G524)</f>
        <v>30</v>
      </c>
      <c r="E543">
        <f>SUM(K524:M524)</f>
        <v>58</v>
      </c>
      <c r="F543">
        <f>B543+D543</f>
        <v>568</v>
      </c>
      <c r="G543">
        <f>C543+E543</f>
        <v>592</v>
      </c>
    </row>
    <row r="544" spans="2:13" x14ac:dyDescent="0.25">
      <c r="B544">
        <f t="shared" ref="B544:B560" si="0">SUM(B525:D525)</f>
        <v>91</v>
      </c>
      <c r="C544">
        <f t="shared" ref="C544:C560" si="1">SUM(H525:J525)</f>
        <v>112</v>
      </c>
      <c r="D544">
        <f t="shared" ref="D544:D560" si="2">SUM(E525:G525)</f>
        <v>9</v>
      </c>
      <c r="E544">
        <f t="shared" ref="E544:E560" si="3">SUM(K525:M525)</f>
        <v>9</v>
      </c>
      <c r="F544">
        <f t="shared" ref="F544:F560" si="4">B544+D544</f>
        <v>100</v>
      </c>
      <c r="G544">
        <f t="shared" ref="G544:G560" si="5">C544+E544</f>
        <v>121</v>
      </c>
    </row>
    <row r="545" spans="2:7" x14ac:dyDescent="0.25">
      <c r="B545">
        <f t="shared" si="0"/>
        <v>48</v>
      </c>
      <c r="C545">
        <f t="shared" si="1"/>
        <v>60</v>
      </c>
      <c r="D545">
        <f t="shared" si="2"/>
        <v>7</v>
      </c>
      <c r="E545">
        <f t="shared" si="3"/>
        <v>10</v>
      </c>
      <c r="F545">
        <f t="shared" si="4"/>
        <v>55</v>
      </c>
      <c r="G545">
        <f t="shared" si="5"/>
        <v>70</v>
      </c>
    </row>
    <row r="546" spans="2:7" x14ac:dyDescent="0.25">
      <c r="B546">
        <f t="shared" si="0"/>
        <v>158</v>
      </c>
      <c r="C546">
        <f t="shared" si="1"/>
        <v>174</v>
      </c>
      <c r="D546">
        <f t="shared" si="2"/>
        <v>17</v>
      </c>
      <c r="E546">
        <f t="shared" si="3"/>
        <v>17</v>
      </c>
      <c r="F546">
        <f t="shared" si="4"/>
        <v>175</v>
      </c>
      <c r="G546">
        <f t="shared" si="5"/>
        <v>191</v>
      </c>
    </row>
    <row r="547" spans="2:7" x14ac:dyDescent="0.25">
      <c r="B547">
        <f t="shared" si="0"/>
        <v>232</v>
      </c>
      <c r="C547">
        <f t="shared" si="1"/>
        <v>229</v>
      </c>
      <c r="D547">
        <f t="shared" si="2"/>
        <v>16</v>
      </c>
      <c r="E547">
        <f t="shared" si="3"/>
        <v>14</v>
      </c>
      <c r="F547">
        <f t="shared" si="4"/>
        <v>248</v>
      </c>
      <c r="G547">
        <f t="shared" si="5"/>
        <v>243</v>
      </c>
    </row>
    <row r="548" spans="2:7" x14ac:dyDescent="0.25">
      <c r="B548">
        <f t="shared" si="0"/>
        <v>49</v>
      </c>
      <c r="C548">
        <f t="shared" si="1"/>
        <v>49</v>
      </c>
      <c r="D548">
        <f t="shared" si="2"/>
        <v>7</v>
      </c>
      <c r="E548">
        <f t="shared" si="3"/>
        <v>3</v>
      </c>
      <c r="F548">
        <f t="shared" si="4"/>
        <v>56</v>
      </c>
      <c r="G548">
        <f t="shared" si="5"/>
        <v>52</v>
      </c>
    </row>
    <row r="549" spans="2:7" x14ac:dyDescent="0.25">
      <c r="B549">
        <f t="shared" si="0"/>
        <v>94</v>
      </c>
      <c r="C549">
        <f t="shared" si="1"/>
        <v>116</v>
      </c>
      <c r="D549">
        <f t="shared" si="2"/>
        <v>14</v>
      </c>
      <c r="E549">
        <f t="shared" si="3"/>
        <v>16</v>
      </c>
      <c r="F549">
        <f t="shared" si="4"/>
        <v>108</v>
      </c>
      <c r="G549">
        <f t="shared" si="5"/>
        <v>132</v>
      </c>
    </row>
    <row r="550" spans="2:7" x14ac:dyDescent="0.25">
      <c r="B550">
        <f t="shared" si="0"/>
        <v>131</v>
      </c>
      <c r="C550">
        <f t="shared" si="1"/>
        <v>134</v>
      </c>
      <c r="D550">
        <f t="shared" si="2"/>
        <v>12</v>
      </c>
      <c r="E550">
        <f t="shared" si="3"/>
        <v>1</v>
      </c>
      <c r="F550">
        <f t="shared" si="4"/>
        <v>143</v>
      </c>
      <c r="G550">
        <f t="shared" si="5"/>
        <v>135</v>
      </c>
    </row>
    <row r="551" spans="2:7" x14ac:dyDescent="0.25">
      <c r="B551">
        <f t="shared" si="0"/>
        <v>1068</v>
      </c>
      <c r="C551">
        <f t="shared" si="1"/>
        <v>1109</v>
      </c>
      <c r="D551">
        <f t="shared" si="2"/>
        <v>75</v>
      </c>
      <c r="E551">
        <f t="shared" si="3"/>
        <v>73</v>
      </c>
      <c r="F551">
        <f t="shared" si="4"/>
        <v>1143</v>
      </c>
      <c r="G551">
        <f t="shared" si="5"/>
        <v>1182</v>
      </c>
    </row>
    <row r="552" spans="2:7" x14ac:dyDescent="0.25">
      <c r="B552">
        <f t="shared" si="0"/>
        <v>445</v>
      </c>
      <c r="C552">
        <f t="shared" si="1"/>
        <v>463</v>
      </c>
      <c r="D552">
        <f t="shared" si="2"/>
        <v>34</v>
      </c>
      <c r="E552">
        <f t="shared" si="3"/>
        <v>36</v>
      </c>
      <c r="F552">
        <f t="shared" si="4"/>
        <v>479</v>
      </c>
      <c r="G552">
        <f t="shared" si="5"/>
        <v>499</v>
      </c>
    </row>
    <row r="553" spans="2:7" x14ac:dyDescent="0.25">
      <c r="B553">
        <f t="shared" si="0"/>
        <v>23</v>
      </c>
      <c r="C553">
        <f t="shared" si="1"/>
        <v>24</v>
      </c>
      <c r="D553">
        <f t="shared" si="2"/>
        <v>4</v>
      </c>
      <c r="E553">
        <f t="shared" si="3"/>
        <v>3</v>
      </c>
      <c r="F553">
        <f t="shared" si="4"/>
        <v>27</v>
      </c>
      <c r="G553">
        <f t="shared" si="5"/>
        <v>27</v>
      </c>
    </row>
    <row r="554" spans="2:7" x14ac:dyDescent="0.25">
      <c r="B554">
        <f t="shared" si="0"/>
        <v>121</v>
      </c>
      <c r="C554">
        <f t="shared" si="1"/>
        <v>133</v>
      </c>
      <c r="D554">
        <f t="shared" si="2"/>
        <v>12</v>
      </c>
      <c r="E554">
        <f t="shared" si="3"/>
        <v>11</v>
      </c>
      <c r="F554">
        <f t="shared" si="4"/>
        <v>133</v>
      </c>
      <c r="G554">
        <f t="shared" si="5"/>
        <v>144</v>
      </c>
    </row>
    <row r="555" spans="2:7" x14ac:dyDescent="0.25">
      <c r="B555">
        <f t="shared" si="0"/>
        <v>501</v>
      </c>
      <c r="C555">
        <f t="shared" si="1"/>
        <v>532</v>
      </c>
      <c r="D555">
        <f t="shared" si="2"/>
        <v>52</v>
      </c>
      <c r="E555">
        <f t="shared" si="3"/>
        <v>31</v>
      </c>
      <c r="F555">
        <f t="shared" si="4"/>
        <v>553</v>
      </c>
      <c r="G555">
        <f t="shared" si="5"/>
        <v>563</v>
      </c>
    </row>
    <row r="556" spans="2:7" x14ac:dyDescent="0.25">
      <c r="B556">
        <f t="shared" si="0"/>
        <v>113</v>
      </c>
      <c r="C556">
        <f t="shared" si="1"/>
        <v>88</v>
      </c>
      <c r="D556">
        <f t="shared" si="2"/>
        <v>16</v>
      </c>
      <c r="E556">
        <f t="shared" si="3"/>
        <v>8</v>
      </c>
      <c r="F556">
        <f t="shared" si="4"/>
        <v>129</v>
      </c>
      <c r="G556">
        <f t="shared" si="5"/>
        <v>96</v>
      </c>
    </row>
    <row r="557" spans="2:7" x14ac:dyDescent="0.25">
      <c r="B557">
        <f t="shared" si="0"/>
        <v>28</v>
      </c>
      <c r="C557">
        <f t="shared" si="1"/>
        <v>71</v>
      </c>
      <c r="D557">
        <f t="shared" si="2"/>
        <v>3</v>
      </c>
      <c r="E557">
        <f t="shared" si="3"/>
        <v>2</v>
      </c>
      <c r="F557">
        <f t="shared" si="4"/>
        <v>31</v>
      </c>
      <c r="G557">
        <f t="shared" si="5"/>
        <v>73</v>
      </c>
    </row>
    <row r="558" spans="2:7" x14ac:dyDescent="0.25">
      <c r="B558">
        <f t="shared" si="0"/>
        <v>105</v>
      </c>
      <c r="C558">
        <f t="shared" si="1"/>
        <v>131</v>
      </c>
      <c r="D558">
        <f t="shared" si="2"/>
        <v>12</v>
      </c>
      <c r="E558">
        <f t="shared" si="3"/>
        <v>6</v>
      </c>
      <c r="F558">
        <f t="shared" si="4"/>
        <v>117</v>
      </c>
      <c r="G558">
        <f t="shared" si="5"/>
        <v>137</v>
      </c>
    </row>
    <row r="559" spans="2:7" x14ac:dyDescent="0.25">
      <c r="B559">
        <f t="shared" si="0"/>
        <v>16</v>
      </c>
      <c r="C559">
        <f t="shared" si="1"/>
        <v>13</v>
      </c>
      <c r="D559">
        <f t="shared" si="2"/>
        <v>2</v>
      </c>
      <c r="E559">
        <f t="shared" si="3"/>
        <v>0</v>
      </c>
      <c r="F559">
        <f t="shared" si="4"/>
        <v>18</v>
      </c>
      <c r="G559">
        <f t="shared" si="5"/>
        <v>13</v>
      </c>
    </row>
    <row r="560" spans="2:7" x14ac:dyDescent="0.25">
      <c r="B560">
        <f t="shared" si="0"/>
        <v>3761</v>
      </c>
      <c r="C560">
        <f t="shared" si="1"/>
        <v>3972</v>
      </c>
      <c r="D560">
        <f t="shared" si="2"/>
        <v>322</v>
      </c>
      <c r="E560">
        <f t="shared" si="3"/>
        <v>298</v>
      </c>
      <c r="F560">
        <f t="shared" si="4"/>
        <v>4083</v>
      </c>
      <c r="G560">
        <f t="shared" si="5"/>
        <v>4270</v>
      </c>
    </row>
    <row r="563" spans="3:7" x14ac:dyDescent="0.25">
      <c r="C563" s="38">
        <f>C543/B543-1</f>
        <v>-7.4349442379182396E-3</v>
      </c>
      <c r="E563" s="38">
        <f>E543/D543-1</f>
        <v>0.93333333333333335</v>
      </c>
      <c r="G563" s="38">
        <f>G543/F543-1</f>
        <v>4.2253521126760507E-2</v>
      </c>
    </row>
    <row r="564" spans="3:7" x14ac:dyDescent="0.25">
      <c r="C564" s="38">
        <f t="shared" ref="C564:E579" si="6">C544/B544-1</f>
        <v>0.23076923076923084</v>
      </c>
      <c r="E564" s="38">
        <f t="shared" si="6"/>
        <v>0</v>
      </c>
      <c r="G564" s="38">
        <f t="shared" ref="G564" si="7">G544/F544-1</f>
        <v>0.20999999999999996</v>
      </c>
    </row>
    <row r="565" spans="3:7" x14ac:dyDescent="0.25">
      <c r="C565" s="38">
        <f t="shared" si="6"/>
        <v>0.25</v>
      </c>
      <c r="E565" s="38">
        <f t="shared" si="6"/>
        <v>0.4285714285714286</v>
      </c>
      <c r="G565" s="38">
        <f t="shared" ref="G565" si="8">G545/F545-1</f>
        <v>0.27272727272727271</v>
      </c>
    </row>
    <row r="566" spans="3:7" x14ac:dyDescent="0.25">
      <c r="C566" s="38">
        <f t="shared" si="6"/>
        <v>0.10126582278481022</v>
      </c>
      <c r="E566" s="38">
        <f t="shared" si="6"/>
        <v>0</v>
      </c>
      <c r="G566" s="38">
        <f t="shared" ref="G566" si="9">G546/F546-1</f>
        <v>9.1428571428571415E-2</v>
      </c>
    </row>
    <row r="567" spans="3:7" x14ac:dyDescent="0.25">
      <c r="C567" s="38">
        <f t="shared" si="6"/>
        <v>-1.2931034482758674E-2</v>
      </c>
      <c r="E567" s="38">
        <f t="shared" si="6"/>
        <v>-0.125</v>
      </c>
      <c r="G567" s="38">
        <f t="shared" ref="G567" si="10">G547/F547-1</f>
        <v>-2.0161290322580627E-2</v>
      </c>
    </row>
    <row r="568" spans="3:7" x14ac:dyDescent="0.25">
      <c r="C568" s="38">
        <f t="shared" si="6"/>
        <v>0</v>
      </c>
      <c r="E568" s="38">
        <f t="shared" si="6"/>
        <v>-0.5714285714285714</v>
      </c>
      <c r="G568" s="38">
        <f t="shared" ref="G568" si="11">G548/F548-1</f>
        <v>-7.1428571428571397E-2</v>
      </c>
    </row>
    <row r="569" spans="3:7" x14ac:dyDescent="0.25">
      <c r="C569" s="38">
        <f t="shared" si="6"/>
        <v>0.23404255319148937</v>
      </c>
      <c r="E569" s="38">
        <f t="shared" si="6"/>
        <v>0.14285714285714279</v>
      </c>
      <c r="G569" s="38">
        <f t="shared" ref="G569" si="12">G549/F549-1</f>
        <v>0.22222222222222232</v>
      </c>
    </row>
    <row r="570" spans="3:7" x14ac:dyDescent="0.25">
      <c r="C570" s="38">
        <f t="shared" si="6"/>
        <v>2.2900763358778553E-2</v>
      </c>
      <c r="E570" s="38">
        <f t="shared" si="6"/>
        <v>-0.91666666666666663</v>
      </c>
      <c r="G570" s="38">
        <f t="shared" ref="G570" si="13">G550/F550-1</f>
        <v>-5.5944055944055937E-2</v>
      </c>
    </row>
    <row r="571" spans="3:7" x14ac:dyDescent="0.25">
      <c r="C571" s="38">
        <f t="shared" si="6"/>
        <v>3.838951310861427E-2</v>
      </c>
      <c r="E571" s="38">
        <f t="shared" si="6"/>
        <v>-2.6666666666666616E-2</v>
      </c>
      <c r="G571" s="38">
        <f t="shared" ref="G571" si="14">G551/F551-1</f>
        <v>3.4120734908136496E-2</v>
      </c>
    </row>
    <row r="572" spans="3:7" x14ac:dyDescent="0.25">
      <c r="C572" s="38">
        <f t="shared" si="6"/>
        <v>4.0449438202247112E-2</v>
      </c>
      <c r="E572" s="38">
        <f t="shared" si="6"/>
        <v>5.8823529411764719E-2</v>
      </c>
      <c r="G572" s="38">
        <f t="shared" ref="G572" si="15">G552/F552-1</f>
        <v>4.175365344467652E-2</v>
      </c>
    </row>
    <row r="573" spans="3:7" x14ac:dyDescent="0.25">
      <c r="C573" s="38">
        <f t="shared" si="6"/>
        <v>4.3478260869565188E-2</v>
      </c>
      <c r="E573" s="38">
        <f t="shared" si="6"/>
        <v>-0.25</v>
      </c>
      <c r="G573" s="38">
        <f t="shared" ref="G573" si="16">G553/F553-1</f>
        <v>0</v>
      </c>
    </row>
    <row r="574" spans="3:7" x14ac:dyDescent="0.25">
      <c r="C574" s="38">
        <f t="shared" si="6"/>
        <v>9.9173553719008156E-2</v>
      </c>
      <c r="E574" s="38">
        <f t="shared" si="6"/>
        <v>-8.333333333333337E-2</v>
      </c>
      <c r="G574" s="38">
        <f t="shared" ref="G574" si="17">G554/F554-1</f>
        <v>8.2706766917293173E-2</v>
      </c>
    </row>
    <row r="575" spans="3:7" x14ac:dyDescent="0.25">
      <c r="C575" s="38">
        <f t="shared" si="6"/>
        <v>6.1876247504990101E-2</v>
      </c>
      <c r="E575" s="38">
        <f t="shared" si="6"/>
        <v>-0.40384615384615385</v>
      </c>
      <c r="G575" s="38">
        <f t="shared" ref="G575" si="18">G555/F555-1</f>
        <v>1.8083182640144635E-2</v>
      </c>
    </row>
    <row r="576" spans="3:7" x14ac:dyDescent="0.25">
      <c r="C576" s="38">
        <f t="shared" si="6"/>
        <v>-0.22123893805309736</v>
      </c>
      <c r="E576" s="38">
        <f t="shared" si="6"/>
        <v>-0.5</v>
      </c>
      <c r="G576" s="38">
        <f t="shared" ref="G576" si="19">G556/F556-1</f>
        <v>-0.2558139534883721</v>
      </c>
    </row>
    <row r="577" spans="1:7" x14ac:dyDescent="0.25">
      <c r="C577" s="38">
        <f t="shared" si="6"/>
        <v>1.5357142857142856</v>
      </c>
      <c r="E577" s="38">
        <f t="shared" si="6"/>
        <v>-0.33333333333333337</v>
      </c>
      <c r="G577" s="38">
        <f t="shared" ref="G577" si="20">G557/F557-1</f>
        <v>1.3548387096774195</v>
      </c>
    </row>
    <row r="578" spans="1:7" x14ac:dyDescent="0.25">
      <c r="C578" s="38">
        <f>C558/B558-1</f>
        <v>0.24761904761904763</v>
      </c>
      <c r="E578" s="38">
        <f>E558/D558-1</f>
        <v>-0.5</v>
      </c>
      <c r="G578" s="38">
        <f>G558/F558-1</f>
        <v>0.170940170940171</v>
      </c>
    </row>
    <row r="579" spans="1:7" x14ac:dyDescent="0.25">
      <c r="C579" s="38">
        <f t="shared" si="6"/>
        <v>-0.1875</v>
      </c>
      <c r="E579" s="38">
        <f t="shared" si="6"/>
        <v>-1</v>
      </c>
      <c r="G579" s="38">
        <f t="shared" ref="G579" si="21">G559/F559-1</f>
        <v>-0.27777777777777779</v>
      </c>
    </row>
    <row r="580" spans="1:7" x14ac:dyDescent="0.25">
      <c r="C580" s="38">
        <f>C560/B560-1</f>
        <v>5.6102100505184715E-2</v>
      </c>
      <c r="E580" s="38">
        <f>E560/D560-1</f>
        <v>-7.4534161490683259E-2</v>
      </c>
      <c r="G580" s="38">
        <f>G560/F560-1</f>
        <v>4.5799657114866443E-2</v>
      </c>
    </row>
    <row r="581" spans="1:7" x14ac:dyDescent="0.25">
      <c r="C581" s="38"/>
    </row>
    <row r="582" spans="1:7" x14ac:dyDescent="0.25">
      <c r="A582" t="s">
        <v>63</v>
      </c>
      <c r="C582" t="s">
        <v>82</v>
      </c>
      <c r="E582" t="s">
        <v>81</v>
      </c>
      <c r="G582" t="s">
        <v>79</v>
      </c>
    </row>
    <row r="583" spans="1:7" ht="15.75" thickBot="1" x14ac:dyDescent="0.3">
      <c r="B583" s="5">
        <v>956</v>
      </c>
      <c r="C583" s="5">
        <v>983</v>
      </c>
      <c r="D583" s="5">
        <v>145</v>
      </c>
      <c r="E583" s="5">
        <v>174</v>
      </c>
      <c r="F583" s="5">
        <v>1101</v>
      </c>
      <c r="G583" s="5">
        <v>1157</v>
      </c>
    </row>
    <row r="584" spans="1:7" ht="15.75" thickBot="1" x14ac:dyDescent="0.3">
      <c r="B584" s="5">
        <v>224</v>
      </c>
      <c r="C584" s="5">
        <v>197</v>
      </c>
      <c r="D584" s="5">
        <v>65</v>
      </c>
      <c r="E584" s="5">
        <v>51</v>
      </c>
      <c r="F584" s="5">
        <v>289</v>
      </c>
      <c r="G584" s="5">
        <v>248</v>
      </c>
    </row>
    <row r="585" spans="1:7" ht="15.75" thickBot="1" x14ac:dyDescent="0.3">
      <c r="B585" s="5">
        <v>276</v>
      </c>
      <c r="C585" s="5">
        <v>155</v>
      </c>
      <c r="D585" s="5">
        <v>31</v>
      </c>
      <c r="E585" s="5">
        <v>13</v>
      </c>
      <c r="F585" s="5">
        <v>307</v>
      </c>
      <c r="G585" s="5">
        <v>168</v>
      </c>
    </row>
    <row r="586" spans="1:7" ht="15.75" thickBot="1" x14ac:dyDescent="0.3">
      <c r="B586" s="5">
        <v>256</v>
      </c>
      <c r="C586" s="5">
        <v>271</v>
      </c>
      <c r="D586" s="5">
        <v>69</v>
      </c>
      <c r="E586" s="5">
        <v>74</v>
      </c>
      <c r="F586" s="5">
        <v>325</v>
      </c>
      <c r="G586" s="5">
        <v>345</v>
      </c>
    </row>
    <row r="587" spans="1:7" ht="15.75" thickBot="1" x14ac:dyDescent="0.3">
      <c r="B587" s="5">
        <v>323</v>
      </c>
      <c r="C587" s="5">
        <v>346</v>
      </c>
      <c r="D587" s="5">
        <v>41</v>
      </c>
      <c r="E587" s="5">
        <v>39</v>
      </c>
      <c r="F587" s="5">
        <v>364</v>
      </c>
      <c r="G587" s="5">
        <v>385</v>
      </c>
    </row>
    <row r="588" spans="1:7" ht="15.75" thickBot="1" x14ac:dyDescent="0.3">
      <c r="B588" s="5">
        <v>102</v>
      </c>
      <c r="C588" s="5">
        <v>71</v>
      </c>
      <c r="D588" s="5">
        <v>17</v>
      </c>
      <c r="E588" s="5">
        <v>19</v>
      </c>
      <c r="F588" s="5">
        <v>119</v>
      </c>
      <c r="G588" s="5">
        <v>90</v>
      </c>
    </row>
    <row r="589" spans="1:7" ht="15.75" thickBot="1" x14ac:dyDescent="0.3">
      <c r="B589" s="5">
        <v>272</v>
      </c>
      <c r="C589" s="5">
        <v>258</v>
      </c>
      <c r="D589" s="5">
        <v>61</v>
      </c>
      <c r="E589" s="5">
        <v>59</v>
      </c>
      <c r="F589" s="5">
        <v>333</v>
      </c>
      <c r="G589" s="5">
        <v>317</v>
      </c>
    </row>
    <row r="590" spans="1:7" ht="15.75" thickBot="1" x14ac:dyDescent="0.3">
      <c r="B590" s="5">
        <v>235</v>
      </c>
      <c r="C590" s="5">
        <v>263</v>
      </c>
      <c r="D590" s="5">
        <v>24</v>
      </c>
      <c r="E590" s="5">
        <v>19</v>
      </c>
      <c r="F590" s="5">
        <v>259</v>
      </c>
      <c r="G590" s="5">
        <v>282</v>
      </c>
    </row>
    <row r="591" spans="1:7" ht="15.75" thickBot="1" x14ac:dyDescent="0.3">
      <c r="B591" s="5">
        <v>1575</v>
      </c>
      <c r="C591" s="5">
        <v>1727</v>
      </c>
      <c r="D591" s="5">
        <v>256</v>
      </c>
      <c r="E591" s="5">
        <v>260</v>
      </c>
      <c r="F591" s="5">
        <v>1831</v>
      </c>
      <c r="G591" s="5">
        <v>1987</v>
      </c>
    </row>
    <row r="592" spans="1:7" ht="15.75" thickBot="1" x14ac:dyDescent="0.3">
      <c r="B592" s="5">
        <v>765</v>
      </c>
      <c r="C592" s="5">
        <v>803</v>
      </c>
      <c r="D592" s="5">
        <v>103</v>
      </c>
      <c r="E592" s="5">
        <v>96</v>
      </c>
      <c r="F592" s="5">
        <v>868</v>
      </c>
      <c r="G592" s="5">
        <v>899</v>
      </c>
    </row>
    <row r="593" spans="2:7" ht="15.75" thickBot="1" x14ac:dyDescent="0.3">
      <c r="B593" s="5">
        <v>113</v>
      </c>
      <c r="C593" s="5">
        <v>100</v>
      </c>
      <c r="D593" s="5">
        <v>19</v>
      </c>
      <c r="E593" s="5">
        <v>7</v>
      </c>
      <c r="F593" s="5">
        <v>132</v>
      </c>
      <c r="G593" s="5">
        <v>107</v>
      </c>
    </row>
    <row r="594" spans="2:7" ht="15.75" thickBot="1" x14ac:dyDescent="0.3">
      <c r="B594" s="5">
        <v>355</v>
      </c>
      <c r="C594" s="5">
        <v>294</v>
      </c>
      <c r="D594" s="5">
        <v>70</v>
      </c>
      <c r="E594" s="5">
        <v>56</v>
      </c>
      <c r="F594" s="5">
        <v>425</v>
      </c>
      <c r="G594" s="5">
        <v>350</v>
      </c>
    </row>
    <row r="595" spans="2:7" ht="15.75" thickBot="1" x14ac:dyDescent="0.3">
      <c r="B595" s="5">
        <v>1281</v>
      </c>
      <c r="C595" s="5">
        <v>1268</v>
      </c>
      <c r="D595" s="5">
        <v>205</v>
      </c>
      <c r="E595" s="5">
        <v>188</v>
      </c>
      <c r="F595" s="5">
        <v>1486</v>
      </c>
      <c r="G595" s="5">
        <v>1456</v>
      </c>
    </row>
    <row r="596" spans="2:7" ht="15.75" thickBot="1" x14ac:dyDescent="0.3">
      <c r="B596" s="5">
        <v>233</v>
      </c>
      <c r="C596" s="5">
        <v>225</v>
      </c>
      <c r="D596" s="5">
        <v>38</v>
      </c>
      <c r="E596" s="5">
        <v>16</v>
      </c>
      <c r="F596" s="5">
        <v>271</v>
      </c>
      <c r="G596" s="5">
        <v>241</v>
      </c>
    </row>
    <row r="597" spans="2:7" ht="15.75" thickBot="1" x14ac:dyDescent="0.3">
      <c r="B597" s="5">
        <v>73</v>
      </c>
      <c r="C597" s="5">
        <v>82</v>
      </c>
      <c r="D597" s="5">
        <v>6</v>
      </c>
      <c r="E597" s="5">
        <v>7</v>
      </c>
      <c r="F597" s="5">
        <v>79</v>
      </c>
      <c r="G597" s="5">
        <v>89</v>
      </c>
    </row>
    <row r="598" spans="2:7" ht="15.75" thickBot="1" x14ac:dyDescent="0.3">
      <c r="B598" s="5">
        <v>153</v>
      </c>
      <c r="C598" s="5">
        <v>192</v>
      </c>
      <c r="D598" s="5">
        <v>50</v>
      </c>
      <c r="E598" s="5">
        <v>28</v>
      </c>
      <c r="F598" s="5">
        <v>203</v>
      </c>
      <c r="G598" s="5">
        <v>220</v>
      </c>
    </row>
    <row r="599" spans="2:7" ht="15.75" thickBot="1" x14ac:dyDescent="0.3">
      <c r="B599" s="5">
        <v>63</v>
      </c>
      <c r="C599" s="5">
        <v>51</v>
      </c>
      <c r="D599" s="5">
        <v>8</v>
      </c>
      <c r="E599" s="5">
        <v>4</v>
      </c>
      <c r="F599" s="5">
        <v>71</v>
      </c>
      <c r="G599" s="5">
        <v>55</v>
      </c>
    </row>
    <row r="600" spans="2:7" ht="15.75" thickBot="1" x14ac:dyDescent="0.3">
      <c r="B600" s="6">
        <v>7255</v>
      </c>
      <c r="C600" s="6">
        <v>7286</v>
      </c>
      <c r="D600" s="6">
        <v>1208</v>
      </c>
      <c r="E600" s="6">
        <v>1110</v>
      </c>
      <c r="F600" s="6">
        <v>8463</v>
      </c>
      <c r="G600" s="6">
        <v>8396</v>
      </c>
    </row>
    <row r="603" spans="2:7" x14ac:dyDescent="0.25">
      <c r="C603" s="38">
        <f>C583/B583-1</f>
        <v>2.8242677824267703E-2</v>
      </c>
      <c r="E603" s="38">
        <f>E583/D583-1</f>
        <v>0.19999999999999996</v>
      </c>
      <c r="G603" s="38">
        <f>G583/F583-1</f>
        <v>5.0862851952770294E-2</v>
      </c>
    </row>
    <row r="604" spans="2:7" x14ac:dyDescent="0.25">
      <c r="C604" s="38">
        <f t="shared" ref="C604:E604" si="22">C584/B584-1</f>
        <v>-0.1205357142857143</v>
      </c>
      <c r="E604" s="38">
        <f t="shared" si="22"/>
        <v>-0.2153846153846154</v>
      </c>
      <c r="G604" s="38">
        <f t="shared" ref="G604" si="23">G584/F584-1</f>
        <v>-0.1418685121107266</v>
      </c>
    </row>
    <row r="605" spans="2:7" x14ac:dyDescent="0.25">
      <c r="C605" s="38">
        <f t="shared" ref="C605:E605" si="24">C585/B585-1</f>
        <v>-0.43840579710144922</v>
      </c>
      <c r="E605" s="38">
        <f t="shared" si="24"/>
        <v>-0.58064516129032251</v>
      </c>
      <c r="G605" s="38">
        <f t="shared" ref="G605" si="25">G585/F585-1</f>
        <v>-0.45276872964169379</v>
      </c>
    </row>
    <row r="606" spans="2:7" x14ac:dyDescent="0.25">
      <c r="C606" s="38">
        <f t="shared" ref="C606:E606" si="26">C586/B586-1</f>
        <v>5.859375E-2</v>
      </c>
      <c r="E606" s="38">
        <f t="shared" si="26"/>
        <v>7.2463768115942129E-2</v>
      </c>
      <c r="G606" s="38">
        <f t="shared" ref="G606" si="27">G586/F586-1</f>
        <v>6.1538461538461542E-2</v>
      </c>
    </row>
    <row r="607" spans="2:7" x14ac:dyDescent="0.25">
      <c r="C607" s="38">
        <f t="shared" ref="C607:E607" si="28">C587/B587-1</f>
        <v>7.120743034055721E-2</v>
      </c>
      <c r="E607" s="38">
        <f t="shared" si="28"/>
        <v>-4.8780487804878092E-2</v>
      </c>
      <c r="G607" s="38">
        <f t="shared" ref="G607" si="29">G587/F587-1</f>
        <v>5.7692307692307709E-2</v>
      </c>
    </row>
    <row r="608" spans="2:7" x14ac:dyDescent="0.25">
      <c r="C608" s="38">
        <f t="shared" ref="C608:E608" si="30">C588/B588-1</f>
        <v>-0.30392156862745101</v>
      </c>
      <c r="E608" s="38">
        <f t="shared" si="30"/>
        <v>0.11764705882352944</v>
      </c>
      <c r="G608" s="38">
        <f t="shared" ref="G608" si="31">G588/F588-1</f>
        <v>-0.24369747899159666</v>
      </c>
    </row>
    <row r="609" spans="3:7" x14ac:dyDescent="0.25">
      <c r="C609" s="38">
        <f t="shared" ref="C609:E609" si="32">C589/B589-1</f>
        <v>-5.1470588235294157E-2</v>
      </c>
      <c r="E609" s="38">
        <f t="shared" si="32"/>
        <v>-3.2786885245901676E-2</v>
      </c>
      <c r="G609" s="38">
        <f t="shared" ref="G609" si="33">G589/F589-1</f>
        <v>-4.8048048048048075E-2</v>
      </c>
    </row>
    <row r="610" spans="3:7" x14ac:dyDescent="0.25">
      <c r="C610" s="38">
        <f t="shared" ref="C610:E610" si="34">C590/B590-1</f>
        <v>0.11914893617021272</v>
      </c>
      <c r="E610" s="38">
        <f t="shared" si="34"/>
        <v>-0.20833333333333337</v>
      </c>
      <c r="G610" s="38">
        <f t="shared" ref="G610" si="35">G590/F590-1</f>
        <v>8.8803088803088848E-2</v>
      </c>
    </row>
    <row r="611" spans="3:7" x14ac:dyDescent="0.25">
      <c r="C611" s="38">
        <f t="shared" ref="C611:E611" si="36">C591/B591-1</f>
        <v>9.6507936507936432E-2</v>
      </c>
      <c r="E611" s="38">
        <f t="shared" si="36"/>
        <v>1.5625E-2</v>
      </c>
      <c r="G611" s="38">
        <f t="shared" ref="G611" si="37">G591/F591-1</f>
        <v>8.5199344620425999E-2</v>
      </c>
    </row>
    <row r="612" spans="3:7" x14ac:dyDescent="0.25">
      <c r="C612" s="38">
        <f t="shared" ref="C612:E612" si="38">C592/B592-1</f>
        <v>4.9673202614379131E-2</v>
      </c>
      <c r="E612" s="38">
        <f t="shared" si="38"/>
        <v>-6.7961165048543659E-2</v>
      </c>
      <c r="G612" s="38">
        <f t="shared" ref="G612" si="39">G592/F592-1</f>
        <v>3.5714285714285809E-2</v>
      </c>
    </row>
    <row r="613" spans="3:7" x14ac:dyDescent="0.25">
      <c r="C613" s="38">
        <f t="shared" ref="C613:E613" si="40">C593/B593-1</f>
        <v>-0.11504424778761058</v>
      </c>
      <c r="E613" s="38">
        <f t="shared" si="40"/>
        <v>-0.63157894736842102</v>
      </c>
      <c r="G613" s="38">
        <f t="shared" ref="G613" si="41">G593/F593-1</f>
        <v>-0.18939393939393945</v>
      </c>
    </row>
    <row r="614" spans="3:7" x14ac:dyDescent="0.25">
      <c r="C614" s="38">
        <f t="shared" ref="C614:E614" si="42">C594/B594-1</f>
        <v>-0.17183098591549295</v>
      </c>
      <c r="E614" s="38">
        <f t="shared" si="42"/>
        <v>-0.19999999999999996</v>
      </c>
      <c r="G614" s="38">
        <f t="shared" ref="G614" si="43">G594/F594-1</f>
        <v>-0.17647058823529416</v>
      </c>
    </row>
    <row r="615" spans="3:7" x14ac:dyDescent="0.25">
      <c r="C615" s="38">
        <f t="shared" ref="C615:E615" si="44">C595/B595-1</f>
        <v>-1.0148321623731471E-2</v>
      </c>
      <c r="E615" s="38">
        <f t="shared" si="44"/>
        <v>-8.2926829268292646E-2</v>
      </c>
      <c r="G615" s="38">
        <f t="shared" ref="G615" si="45">G595/F595-1</f>
        <v>-2.0188425302826385E-2</v>
      </c>
    </row>
    <row r="616" spans="3:7" x14ac:dyDescent="0.25">
      <c r="C616" s="38">
        <f t="shared" ref="C616:E616" si="46">C596/B596-1</f>
        <v>-3.4334763948497882E-2</v>
      </c>
      <c r="E616" s="38">
        <f t="shared" si="46"/>
        <v>-0.57894736842105265</v>
      </c>
      <c r="G616" s="38">
        <f t="shared" ref="G616" si="47">G596/F596-1</f>
        <v>-0.11070110701107017</v>
      </c>
    </row>
    <row r="617" spans="3:7" x14ac:dyDescent="0.25">
      <c r="C617" s="38">
        <f t="shared" ref="C617:E617" si="48">C597/B597-1</f>
        <v>0.12328767123287676</v>
      </c>
      <c r="E617" s="38">
        <f t="shared" si="48"/>
        <v>0.16666666666666674</v>
      </c>
      <c r="G617" s="38">
        <f t="shared" ref="G617" si="49">G597/F597-1</f>
        <v>0.12658227848101267</v>
      </c>
    </row>
    <row r="618" spans="3:7" x14ac:dyDescent="0.25">
      <c r="C618" s="38">
        <f>C598/B598-1</f>
        <v>0.25490196078431371</v>
      </c>
      <c r="E618" s="38">
        <f>E598/D598-1</f>
        <v>-0.43999999999999995</v>
      </c>
      <c r="G618" s="38">
        <f>G598/F598-1</f>
        <v>8.3743842364532028E-2</v>
      </c>
    </row>
    <row r="619" spans="3:7" x14ac:dyDescent="0.25">
      <c r="C619" s="38">
        <f t="shared" ref="C619:E619" si="50">C599/B599-1</f>
        <v>-0.19047619047619047</v>
      </c>
      <c r="E619" s="38">
        <f t="shared" si="50"/>
        <v>-0.5</v>
      </c>
      <c r="G619" s="38">
        <f t="shared" ref="G619" si="51">G599/F599-1</f>
        <v>-0.22535211267605637</v>
      </c>
    </row>
    <row r="620" spans="3:7" x14ac:dyDescent="0.25">
      <c r="C620" s="38">
        <f>C600/B600-1</f>
        <v>4.2729152308753626E-3</v>
      </c>
      <c r="E620" s="38">
        <f>E600/D600-1</f>
        <v>-8.1125827814569562E-2</v>
      </c>
      <c r="G620" s="38">
        <f>G600/F600-1</f>
        <v>-7.9168143684272829E-3</v>
      </c>
    </row>
  </sheetData>
  <mergeCells count="2">
    <mergeCell ref="B6:D6"/>
    <mergeCell ref="E6:G6"/>
  </mergeCells>
  <pageMargins left="0.7" right="0.7" top="0.75" bottom="0.75" header="0.3" footer="0.3"/>
  <pageSetup paperSize="9" orientation="portrait" horizontalDpi="90" verticalDpi="9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Inicio</vt:lpstr>
      <vt:lpstr>Fuente</vt:lpstr>
      <vt:lpstr>Definiciones</vt:lpstr>
      <vt:lpstr>Sentencias Nacional</vt:lpstr>
      <vt:lpstr>Sentencias TSJ</vt:lpstr>
      <vt:lpstr>Sentencias TSJ %</vt:lpstr>
      <vt:lpstr>Decretos</vt:lpstr>
      <vt:lpstr>Evol sent. y decret.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Ildefonso Villán Criado</dc:creator>
  <cp:lastModifiedBy>Adolfo Gálvez Moraleda</cp:lastModifiedBy>
  <dcterms:created xsi:type="dcterms:W3CDTF">2021-05-26T07:41:11Z</dcterms:created>
  <dcterms:modified xsi:type="dcterms:W3CDTF">2025-10-09T09:51:42Z</dcterms:modified>
</cp:coreProperties>
</file>